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620" windowHeight="10260" activeTab="0"/>
  </bookViews>
  <sheets>
    <sheet name="Паї разом (3)" sheetId="1" r:id="rId1"/>
  </sheets>
  <externalReferences>
    <externalReference r:id="rId4"/>
  </externalReferences>
  <definedNames>
    <definedName name="_xlnm.Print_Titles" localSheetId="0">'Паї разом (3)'!$4:$4</definedName>
    <definedName name="_xlnm.Print_Area" localSheetId="0">'Паї разом (3)'!$A$1:$H$116</definedName>
  </definedNames>
  <calcPr fullCalcOnLoad="1"/>
</workbook>
</file>

<file path=xl/sharedStrings.xml><?xml version="1.0" encoding="utf-8"?>
<sst xmlns="http://schemas.openxmlformats.org/spreadsheetml/2006/main" count="39" uniqueCount="37">
  <si>
    <t>Назва суб'єкта господарювання який обробляє паї</t>
  </si>
  <si>
    <t>СФГ Павлик</t>
  </si>
  <si>
    <t>Тимуш</t>
  </si>
  <si>
    <t>ПП КСА</t>
  </si>
  <si>
    <t>Туркова</t>
  </si>
  <si>
    <t>ФГ Відродження</t>
  </si>
  <si>
    <t>ФОП Ковальчук</t>
  </si>
  <si>
    <t>ФОП Братко</t>
  </si>
  <si>
    <t>ФГ Вогас</t>
  </si>
  <si>
    <t>ФГ РВВ</t>
  </si>
  <si>
    <t>ФГ Камянське Вітрук</t>
  </si>
  <si>
    <t>СФГ Анюта</t>
  </si>
  <si>
    <t>ФГ Білоус</t>
  </si>
  <si>
    <t>ФГ Сушко -В</t>
  </si>
  <si>
    <t>ФГ Соболь</t>
  </si>
  <si>
    <t>ФГ Коровенко</t>
  </si>
  <si>
    <t>СТОВ Агросвіт</t>
  </si>
  <si>
    <t>СЗПТ</t>
  </si>
  <si>
    <t>ТОВ АПК Саврань</t>
  </si>
  <si>
    <t>ТДВ АПК Саврань</t>
  </si>
  <si>
    <t xml:space="preserve">Сплочено ПДФО  в 2021 р </t>
  </si>
  <si>
    <t>Площа земель, під паями у 2021 році, га</t>
  </si>
  <si>
    <t>Фактично сплочено орендної плати за користування паями у 2021 році,  грн. станом на 01.01.2021 р</t>
  </si>
  <si>
    <t>ФГ Нива Бандюк</t>
  </si>
  <si>
    <t>Степ Агро Лукаш</t>
  </si>
  <si>
    <t>ФГ Геліос 62 Сирота</t>
  </si>
  <si>
    <t>ФГ АЛЬБАТРОС</t>
  </si>
  <si>
    <t>ТОВ АГРОТЕХСЕРВІС</t>
  </si>
  <si>
    <t>ФГ  Агротехсервіс</t>
  </si>
  <si>
    <t>ФГ КАПУСТЯНСЬКЕ</t>
  </si>
  <si>
    <t xml:space="preserve">   Сплата орендної плати та прибуткового податку за користування паями в 2021 році</t>
  </si>
  <si>
    <t>У % до грошової оцінки вартості землі землі       31017,00 грн</t>
  </si>
  <si>
    <t>Виплата  орендної плати на 1 га ,грн</t>
  </si>
  <si>
    <t xml:space="preserve">Розрахунково :     додатково      ПДФО при 12%    3823,3 тис.грн ; </t>
  </si>
  <si>
    <t xml:space="preserve">                           додатково  ПДФО при 22%     12164,0 тис.грн</t>
  </si>
  <si>
    <t>Розмір ПДФО на 1 га,грн</t>
  </si>
  <si>
    <t>Фактичнна виплата ПДФО  на  1 га при ,грн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</si>
</sst>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%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,##0.000000000000"/>
    <numFmt numFmtId="200" formatCode="#,##0.0000000000000"/>
    <numFmt numFmtId="201" formatCode="#,##0.00000000000000"/>
    <numFmt numFmtId="202" formatCode="#,##0.000000000000000"/>
    <numFmt numFmtId="203" formatCode="0.0"/>
    <numFmt numFmtId="204" formatCode="0.000%"/>
    <numFmt numFmtId="205" formatCode="0.0000%"/>
    <numFmt numFmtId="206" formatCode="0.00000%"/>
    <numFmt numFmtId="207" formatCode="0.0;[Red]0.0"/>
    <numFmt numFmtId="208" formatCode="0.0000000"/>
    <numFmt numFmtId="209" formatCode="0.00000000"/>
    <numFmt numFmtId="210" formatCode="0.000000000"/>
    <numFmt numFmtId="211" formatCode="0.000000"/>
    <numFmt numFmtId="212" formatCode="0.00000"/>
    <numFmt numFmtId="213" formatCode="0.0000"/>
    <numFmt numFmtId="214" formatCode="0.000"/>
    <numFmt numFmtId="215" formatCode="#,##0.00\ &quot;₽&quot;"/>
    <numFmt numFmtId="216" formatCode="[$-FC19]d\ mmmm\ yyyy\ &quot;г.&quot;"/>
    <numFmt numFmtId="217" formatCode="0.0000000000"/>
  </numFmts>
  <fonts count="48">
    <font>
      <sz val="12"/>
      <name val="Times New Roman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center"/>
    </xf>
    <xf numFmtId="4" fontId="47" fillId="0" borderId="0" xfId="0" applyNumberFormat="1" applyFont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4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2" fontId="9" fillId="0" borderId="10" xfId="0" applyNumberFormat="1" applyFont="1" applyBorder="1" applyAlignment="1">
      <alignment horizontal="left" indent="1"/>
    </xf>
    <xf numFmtId="2" fontId="1" fillId="0" borderId="10" xfId="0" applyNumberFormat="1" applyFont="1" applyBorder="1" applyAlignment="1">
      <alignment horizontal="left" indent="1"/>
    </xf>
    <xf numFmtId="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left" inden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NFINSERV\share\&#1042;&#1110;&#1076;&#1076;&#1110;&#1083;%20&#1076;&#1086;&#1093;&#1086;&#1076;&#1110;&#1074;\Out%202020\&#1076;&#1086;&#1076;&#1072;&#1090;&#1082;&#1080;%20&#1076;&#1086;%2010\&#1075;&#1088;&#1091;&#1076;&#1077;&#1085;&#1100;\4_28_pai2020%20new%20&#1079;&#1072;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ї разом"/>
    </sheetNames>
    <sheetDataSet>
      <sheetData sheetId="0">
        <row r="20">
          <cell r="A20" t="str">
            <v>ТОВ  "НИВА"</v>
          </cell>
        </row>
        <row r="25">
          <cell r="A25" t="str">
            <v>ФГ "СВІТ ПРОДУКТІВ"</v>
          </cell>
        </row>
        <row r="27">
          <cell r="A27" t="str">
            <v>СФГ  "ОЛЕНА"</v>
          </cell>
        </row>
        <row r="29">
          <cell r="A29" t="str">
            <v>ФО Лазаренко В.Г.</v>
          </cell>
        </row>
        <row r="30">
          <cell r="A30" t="str">
            <v>ФО Янковський М.О.</v>
          </cell>
        </row>
        <row r="31">
          <cell r="A31" t="str">
            <v>СФГ "Віталій"</v>
          </cell>
        </row>
        <row r="36">
          <cell r="A36" t="str">
            <v>СВК Прибужець</v>
          </cell>
        </row>
        <row r="38">
          <cell r="A38" t="str">
            <v>ПП СГФ " Слюсарево" </v>
          </cell>
        </row>
        <row r="39">
          <cell r="A39" t="str">
            <v>ПСП " Буревісник"</v>
          </cell>
        </row>
        <row r="41">
          <cell r="A41" t="str">
            <v>ФГ " Діалог"</v>
          </cell>
        </row>
        <row r="43">
          <cell r="A43" t="str">
            <v>ФГ" Райдуга"</v>
          </cell>
        </row>
        <row r="45">
          <cell r="A45" t="str">
            <v>ФГ " Огрудські овочі"</v>
          </cell>
        </row>
        <row r="46">
          <cell r="A46" t="str">
            <v>ФГ "Мишко Агро"</v>
          </cell>
        </row>
        <row r="48">
          <cell r="A48" t="str">
            <v>ТОВ ім.Кірова</v>
          </cell>
        </row>
        <row r="51">
          <cell r="A51" t="str">
            <v>ФГ "Соболь"</v>
          </cell>
        </row>
        <row r="53">
          <cell r="A53" t="str">
            <v>ПСП ім. Котовського</v>
          </cell>
        </row>
        <row r="54">
          <cell r="A54" t="str">
            <v>ФГ Богдан - С</v>
          </cell>
        </row>
        <row r="55">
          <cell r="A55" t="str">
            <v>ФГ Капустянське</v>
          </cell>
        </row>
        <row r="57">
          <cell r="A57" t="str">
            <v>ФГ Норд</v>
          </cell>
        </row>
        <row r="64">
          <cell r="A64" t="str">
            <v>ТОВ Відродження</v>
          </cell>
        </row>
        <row r="65">
          <cell r="A65" t="str">
            <v>ТОВ Концебівське</v>
          </cell>
        </row>
        <row r="67">
          <cell r="A67" t="str">
            <v>СТОВ Дружба</v>
          </cell>
        </row>
        <row r="70">
          <cell r="A70" t="str">
            <v>ФГ Мариморич</v>
          </cell>
        </row>
        <row r="71">
          <cell r="A71" t="str">
            <v>ФОП Сивак Л.В.</v>
          </cell>
        </row>
        <row r="72">
          <cell r="A72" t="str">
            <v>ФОП Волошин О.А.</v>
          </cell>
        </row>
        <row r="73">
          <cell r="A73" t="str">
            <v>ФОП Будик О.М.</v>
          </cell>
        </row>
        <row r="79">
          <cell r="A79" t="str">
            <v>СФГ Нива Волохатюк ( рілля)</v>
          </cell>
        </row>
        <row r="80">
          <cell r="A80" t="str">
            <v>ПСП Колос України"( рілля)</v>
          </cell>
        </row>
        <row r="88">
          <cell r="A88" t="str">
            <v>ПП "Добробут"</v>
          </cell>
        </row>
        <row r="93">
          <cell r="A93" t="str">
            <v>ФГ " Моя Фазенда"</v>
          </cell>
        </row>
        <row r="95">
          <cell r="A95" t="str">
            <v>Грубань О.Ю</v>
          </cell>
        </row>
        <row r="97">
          <cell r="A97" t="str">
            <v>Бевз С.І</v>
          </cell>
        </row>
        <row r="98">
          <cell r="A98" t="str">
            <v>Смазчук О.П.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15"/>
  <sheetViews>
    <sheetView showZeros="0" tabSelected="1" view="pageBreakPreview" zoomScaleSheetLayoutView="10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6" sqref="F6"/>
    </sheetView>
  </sheetViews>
  <sheetFormatPr defaultColWidth="9.125" defaultRowHeight="15.75" outlineLevelRow="1"/>
  <cols>
    <col min="1" max="1" width="37.375" style="1" customWidth="1"/>
    <col min="2" max="2" width="21.00390625" style="1" customWidth="1"/>
    <col min="3" max="3" width="20.50390625" style="1" customWidth="1"/>
    <col min="4" max="4" width="16.50390625" style="1" customWidth="1"/>
    <col min="5" max="5" width="22.75390625" style="1" customWidth="1"/>
    <col min="6" max="6" width="15.625" style="1" customWidth="1"/>
    <col min="7" max="7" width="14.875" style="1" customWidth="1"/>
    <col min="8" max="8" width="14.25390625" style="1" customWidth="1"/>
    <col min="9" max="190" width="9.00390625" style="1" customWidth="1"/>
    <col min="191" max="191" width="9.125" style="1" bestFit="1" customWidth="1"/>
    <col min="192" max="16384" width="9.125" style="1" customWidth="1"/>
  </cols>
  <sheetData>
    <row r="1" spans="1:6" ht="41.25" customHeight="1">
      <c r="A1" s="32" t="s">
        <v>30</v>
      </c>
      <c r="B1" s="33"/>
      <c r="C1" s="33"/>
      <c r="D1" s="33"/>
      <c r="E1" s="33"/>
      <c r="F1" s="33"/>
    </row>
    <row r="2" spans="1:6" ht="41.25" customHeight="1">
      <c r="A2" s="25"/>
      <c r="B2" s="26"/>
      <c r="C2" s="26"/>
      <c r="D2" s="26"/>
      <c r="E2" s="26"/>
      <c r="F2" s="26"/>
    </row>
    <row r="3" spans="1:2" ht="28.5" customHeight="1">
      <c r="A3" s="23"/>
      <c r="B3" s="11"/>
    </row>
    <row r="4" spans="1:8" ht="183" customHeight="1">
      <c r="A4" s="12" t="s">
        <v>0</v>
      </c>
      <c r="B4" s="14" t="s">
        <v>21</v>
      </c>
      <c r="C4" s="16" t="s">
        <v>20</v>
      </c>
      <c r="D4" s="16" t="s">
        <v>35</v>
      </c>
      <c r="E4" s="17" t="s">
        <v>22</v>
      </c>
      <c r="F4" s="17" t="s">
        <v>31</v>
      </c>
      <c r="G4" s="17" t="s">
        <v>32</v>
      </c>
      <c r="H4" s="17" t="s">
        <v>36</v>
      </c>
    </row>
    <row r="5" spans="1:8" ht="60" customHeight="1">
      <c r="A5" s="12"/>
      <c r="B5" s="29">
        <f>B6+B11+B17+B25+B26+B27+B28+B29+B32+B33+B34+B35+B36+B37+B38+B39+B40+B41+B42+B43+B44+B45+B46+B47+B48+B49+B51+B52+B53+B54+B55+B56+B57+B61+B62+B68+B71+B72+B76+B79+B80+B83+B87+B88+B90+B91+B92+B95+B99+B100+B104+B105+B106+B107+B108+B109+B110+B89+B103+B50+B67</f>
        <v>20114.861000000008</v>
      </c>
      <c r="C5" s="29">
        <f>C6+C11+C17+C25+C26+C27+C28+C29+C32+C33+C34+C35+C36+C37+C38+C39+C40+C41+C42+C43+C44+C45+C46+C47+C48+C49+C51+C52+C53+C54+C55+C56+C57+C61+C62+C68+C71+C72+C76+C79+C80+C83+C87+C88+C90+C91+C92+C95+C99+C100+C104+C105+C106+C107+C108+C109+C110+C89+C103+C50+C67</f>
        <v>12542587</v>
      </c>
      <c r="D5" s="29">
        <f>C5/B5</f>
        <v>623.5482810445469</v>
      </c>
      <c r="E5" s="29">
        <f>E6+E11+E17+E25+E26+E27+E28+E29+E32+E33+E34+E35+E36+E37+E38+E39+E40+E41+E42+E43+E44+E45+E46+E47+E48+E49+E51+E52+E53+E54+E55+E56+E57+E61+E62+E68+E71+E72+E76+E79+E80+E83+E87+E88+E90+E91+E92+E95+E99+E100+E104+E105+E106+E107+E108+E109+E110+E89+E103+E50+E67</f>
        <v>69681038.8888889</v>
      </c>
      <c r="F5" s="30">
        <f>(E5*100)/(B5*31017)</f>
        <v>11.168575674353256</v>
      </c>
      <c r="G5" s="31">
        <f>E5/B5</f>
        <v>3464.1571169141494</v>
      </c>
      <c r="H5" s="30">
        <f>G5*18%</f>
        <v>623.5482810445469</v>
      </c>
    </row>
    <row r="6" spans="1:8" ht="41.25" customHeight="1">
      <c r="A6" s="13" t="s">
        <v>19</v>
      </c>
      <c r="B6" s="19">
        <f>B7+B8+B9+B10</f>
        <v>2237.2811</v>
      </c>
      <c r="C6" s="8">
        <v>474000</v>
      </c>
      <c r="D6" s="29">
        <f>C6/B6</f>
        <v>211.86430261266676</v>
      </c>
      <c r="E6" s="22">
        <f>(C6*100)/18</f>
        <v>2633333.3333333335</v>
      </c>
      <c r="F6" s="22">
        <f>(E6*100)/(B6*31017)</f>
        <v>3.794770298235498</v>
      </c>
      <c r="G6" s="28">
        <f aca="true" t="shared" si="0" ref="G6:G68">E6/B6</f>
        <v>1177.0239034037043</v>
      </c>
      <c r="H6" s="22">
        <f aca="true" t="shared" si="1" ref="H6:H69">G6*18%</f>
        <v>211.86430261266676</v>
      </c>
    </row>
    <row r="7" spans="1:8" ht="15.75" customHeight="1" outlineLevel="1">
      <c r="A7" s="4"/>
      <c r="B7" s="20">
        <v>182.3246</v>
      </c>
      <c r="C7" s="5"/>
      <c r="D7" s="29">
        <f aca="true" t="shared" si="2" ref="D6:D69">C7/B7</f>
        <v>0</v>
      </c>
      <c r="E7" s="18">
        <f aca="true" t="shared" si="3" ref="E7:E62">(C7*100)/18</f>
        <v>0</v>
      </c>
      <c r="F7" s="18">
        <f aca="true" t="shared" si="4" ref="F7:F63">(E7*100)/(B7*31017)</f>
        <v>0</v>
      </c>
      <c r="G7" s="27">
        <f t="shared" si="0"/>
        <v>0</v>
      </c>
      <c r="H7" s="18">
        <f t="shared" si="1"/>
        <v>0</v>
      </c>
    </row>
    <row r="8" spans="1:8" ht="15.75" customHeight="1" outlineLevel="1">
      <c r="A8" s="4"/>
      <c r="B8" s="20">
        <v>865.1</v>
      </c>
      <c r="C8" s="5"/>
      <c r="D8" s="29">
        <f t="shared" si="2"/>
        <v>0</v>
      </c>
      <c r="E8" s="18">
        <f t="shared" si="3"/>
        <v>0</v>
      </c>
      <c r="F8" s="18">
        <f t="shared" si="4"/>
        <v>0</v>
      </c>
      <c r="G8" s="27">
        <f t="shared" si="0"/>
        <v>0</v>
      </c>
      <c r="H8" s="18">
        <f t="shared" si="1"/>
        <v>0</v>
      </c>
    </row>
    <row r="9" spans="1:8" ht="15.75" customHeight="1" outlineLevel="1">
      <c r="A9" s="4"/>
      <c r="B9" s="20">
        <v>1155.87</v>
      </c>
      <c r="C9" s="5"/>
      <c r="D9" s="29">
        <f t="shared" si="2"/>
        <v>0</v>
      </c>
      <c r="E9" s="18">
        <f t="shared" si="3"/>
        <v>0</v>
      </c>
      <c r="F9" s="18">
        <f t="shared" si="4"/>
        <v>0</v>
      </c>
      <c r="G9" s="27">
        <f t="shared" si="0"/>
        <v>0</v>
      </c>
      <c r="H9" s="18">
        <f t="shared" si="1"/>
        <v>0</v>
      </c>
    </row>
    <row r="10" spans="1:8" ht="15.75" customHeight="1" outlineLevel="1">
      <c r="A10" s="4"/>
      <c r="B10" s="20">
        <v>33.9865</v>
      </c>
      <c r="C10" s="5"/>
      <c r="D10" s="29">
        <f t="shared" si="2"/>
        <v>0</v>
      </c>
      <c r="E10" s="18">
        <f t="shared" si="3"/>
        <v>0</v>
      </c>
      <c r="F10" s="18">
        <f t="shared" si="4"/>
        <v>0</v>
      </c>
      <c r="G10" s="27">
        <f t="shared" si="0"/>
        <v>0</v>
      </c>
      <c r="H10" s="18">
        <f t="shared" si="1"/>
        <v>0</v>
      </c>
    </row>
    <row r="11" spans="1:8" ht="27" customHeight="1" outlineLevel="1">
      <c r="A11" s="10" t="s">
        <v>18</v>
      </c>
      <c r="B11" s="19">
        <f>B12+B13+B14+B15+B16</f>
        <v>1643.1923</v>
      </c>
      <c r="C11" s="8">
        <v>375031</v>
      </c>
      <c r="D11" s="29">
        <f t="shared" si="2"/>
        <v>228.23317757757263</v>
      </c>
      <c r="E11" s="22">
        <f t="shared" si="3"/>
        <v>2083505.5555555555</v>
      </c>
      <c r="F11" s="22">
        <f t="shared" si="4"/>
        <v>4.08795853129955</v>
      </c>
      <c r="G11" s="28">
        <f t="shared" si="0"/>
        <v>1267.9620976531812</v>
      </c>
      <c r="H11" s="22">
        <f t="shared" si="1"/>
        <v>228.2331775775726</v>
      </c>
    </row>
    <row r="12" spans="1:8" ht="25.5" customHeight="1" outlineLevel="1">
      <c r="A12" s="4"/>
      <c r="B12" s="20">
        <v>53.9765</v>
      </c>
      <c r="C12" s="5"/>
      <c r="D12" s="29">
        <f t="shared" si="2"/>
        <v>0</v>
      </c>
      <c r="E12" s="18">
        <f t="shared" si="3"/>
        <v>0</v>
      </c>
      <c r="F12" s="18">
        <f t="shared" si="4"/>
        <v>0</v>
      </c>
      <c r="G12" s="27">
        <f t="shared" si="0"/>
        <v>0</v>
      </c>
      <c r="H12" s="18">
        <f t="shared" si="1"/>
        <v>0</v>
      </c>
    </row>
    <row r="13" spans="1:8" ht="20.25" customHeight="1" outlineLevel="1">
      <c r="A13" s="4"/>
      <c r="B13" s="20">
        <v>506.6</v>
      </c>
      <c r="C13" s="5"/>
      <c r="D13" s="29">
        <f t="shared" si="2"/>
        <v>0</v>
      </c>
      <c r="E13" s="18">
        <f t="shared" si="3"/>
        <v>0</v>
      </c>
      <c r="F13" s="18">
        <f t="shared" si="4"/>
        <v>0</v>
      </c>
      <c r="G13" s="27">
        <f t="shared" si="0"/>
        <v>0</v>
      </c>
      <c r="H13" s="18">
        <f t="shared" si="1"/>
        <v>0</v>
      </c>
    </row>
    <row r="14" spans="1:8" ht="20.25" customHeight="1" outlineLevel="1">
      <c r="A14" s="6"/>
      <c r="B14" s="20">
        <v>115.8</v>
      </c>
      <c r="C14" s="5"/>
      <c r="D14" s="29">
        <f t="shared" si="2"/>
        <v>0</v>
      </c>
      <c r="E14" s="18">
        <f t="shared" si="3"/>
        <v>0</v>
      </c>
      <c r="F14" s="18">
        <f t="shared" si="4"/>
        <v>0</v>
      </c>
      <c r="G14" s="27">
        <f t="shared" si="0"/>
        <v>0</v>
      </c>
      <c r="H14" s="18">
        <f t="shared" si="1"/>
        <v>0</v>
      </c>
    </row>
    <row r="15" spans="1:8" ht="20.25" customHeight="1" outlineLevel="1">
      <c r="A15" s="4"/>
      <c r="B15" s="20">
        <v>942.7826</v>
      </c>
      <c r="C15" s="5"/>
      <c r="D15" s="29">
        <f t="shared" si="2"/>
        <v>0</v>
      </c>
      <c r="E15" s="18">
        <f t="shared" si="3"/>
        <v>0</v>
      </c>
      <c r="F15" s="18">
        <f t="shared" si="4"/>
        <v>0</v>
      </c>
      <c r="G15" s="27">
        <f t="shared" si="0"/>
        <v>0</v>
      </c>
      <c r="H15" s="18">
        <f t="shared" si="1"/>
        <v>0</v>
      </c>
    </row>
    <row r="16" spans="1:8" ht="20.25" customHeight="1" outlineLevel="1">
      <c r="A16" s="4"/>
      <c r="B16" s="20">
        <v>24.0332</v>
      </c>
      <c r="C16" s="5"/>
      <c r="D16" s="29">
        <f t="shared" si="2"/>
        <v>0</v>
      </c>
      <c r="E16" s="18">
        <f t="shared" si="3"/>
        <v>0</v>
      </c>
      <c r="F16" s="18">
        <f t="shared" si="4"/>
        <v>0</v>
      </c>
      <c r="G16" s="27">
        <f t="shared" si="0"/>
        <v>0</v>
      </c>
      <c r="H16" s="18">
        <f t="shared" si="1"/>
        <v>0</v>
      </c>
    </row>
    <row r="17" spans="1:8" ht="31.5" customHeight="1" outlineLevel="1">
      <c r="A17" s="21" t="s">
        <v>17</v>
      </c>
      <c r="B17" s="19">
        <f>B18+B19+B20+B21+B22+B23+B24</f>
        <v>3502.6711</v>
      </c>
      <c r="C17" s="8">
        <v>4401928</v>
      </c>
      <c r="D17" s="29">
        <f t="shared" si="2"/>
        <v>1256.7346103378077</v>
      </c>
      <c r="E17" s="22">
        <f t="shared" si="3"/>
        <v>24455155.555555556</v>
      </c>
      <c r="F17" s="22">
        <f t="shared" si="4"/>
        <v>22.50978155953559</v>
      </c>
      <c r="G17" s="28">
        <f t="shared" si="0"/>
        <v>6981.858946321154</v>
      </c>
      <c r="H17" s="22">
        <f t="shared" si="1"/>
        <v>1256.7346103378077</v>
      </c>
    </row>
    <row r="18" spans="1:8" ht="17.25" customHeight="1" outlineLevel="1">
      <c r="A18" s="4"/>
      <c r="B18" s="20">
        <v>539.2011</v>
      </c>
      <c r="C18" s="5"/>
      <c r="D18" s="29">
        <f t="shared" si="2"/>
        <v>0</v>
      </c>
      <c r="E18" s="18">
        <f t="shared" si="3"/>
        <v>0</v>
      </c>
      <c r="F18" s="18">
        <f t="shared" si="4"/>
        <v>0</v>
      </c>
      <c r="G18" s="27">
        <f t="shared" si="0"/>
        <v>0</v>
      </c>
      <c r="H18" s="18">
        <f t="shared" si="1"/>
        <v>0</v>
      </c>
    </row>
    <row r="19" spans="1:8" ht="17.25" customHeight="1" outlineLevel="1">
      <c r="A19" s="4"/>
      <c r="B19" s="20">
        <v>735.4</v>
      </c>
      <c r="C19" s="5"/>
      <c r="D19" s="29">
        <f t="shared" si="2"/>
        <v>0</v>
      </c>
      <c r="E19" s="18">
        <f t="shared" si="3"/>
        <v>0</v>
      </c>
      <c r="F19" s="18">
        <f t="shared" si="4"/>
        <v>0</v>
      </c>
      <c r="G19" s="27">
        <f t="shared" si="0"/>
        <v>0</v>
      </c>
      <c r="H19" s="18">
        <f t="shared" si="1"/>
        <v>0</v>
      </c>
    </row>
    <row r="20" spans="1:8" ht="17.25" customHeight="1" outlineLevel="1">
      <c r="A20" s="4"/>
      <c r="B20" s="20">
        <v>1694.1</v>
      </c>
      <c r="C20" s="5"/>
      <c r="D20" s="29">
        <f t="shared" si="2"/>
        <v>0</v>
      </c>
      <c r="E20" s="18">
        <f t="shared" si="3"/>
        <v>0</v>
      </c>
      <c r="F20" s="18">
        <f t="shared" si="4"/>
        <v>0</v>
      </c>
      <c r="G20" s="27">
        <f t="shared" si="0"/>
        <v>0</v>
      </c>
      <c r="H20" s="18">
        <f t="shared" si="1"/>
        <v>0</v>
      </c>
    </row>
    <row r="21" spans="1:8" ht="17.25" customHeight="1" outlineLevel="1">
      <c r="A21" s="4"/>
      <c r="B21" s="20">
        <v>151.8</v>
      </c>
      <c r="C21" s="5"/>
      <c r="D21" s="29">
        <f t="shared" si="2"/>
        <v>0</v>
      </c>
      <c r="E21" s="18">
        <f t="shared" si="3"/>
        <v>0</v>
      </c>
      <c r="F21" s="18">
        <f t="shared" si="4"/>
        <v>0</v>
      </c>
      <c r="G21" s="27">
        <f t="shared" si="0"/>
        <v>0</v>
      </c>
      <c r="H21" s="18">
        <f t="shared" si="1"/>
        <v>0</v>
      </c>
    </row>
    <row r="22" spans="1:8" ht="17.25" customHeight="1" outlineLevel="1">
      <c r="A22" s="4"/>
      <c r="B22" s="20">
        <v>202.58</v>
      </c>
      <c r="C22" s="5"/>
      <c r="D22" s="29">
        <f t="shared" si="2"/>
        <v>0</v>
      </c>
      <c r="E22" s="18">
        <f t="shared" si="3"/>
        <v>0</v>
      </c>
      <c r="F22" s="18">
        <f t="shared" si="4"/>
        <v>0</v>
      </c>
      <c r="G22" s="27">
        <f t="shared" si="0"/>
        <v>0</v>
      </c>
      <c r="H22" s="18">
        <f t="shared" si="1"/>
        <v>0</v>
      </c>
    </row>
    <row r="23" spans="1:8" ht="17.25" customHeight="1" outlineLevel="1">
      <c r="A23" s="4"/>
      <c r="B23" s="20">
        <v>45</v>
      </c>
      <c r="C23" s="5"/>
      <c r="D23" s="29">
        <f t="shared" si="2"/>
        <v>0</v>
      </c>
      <c r="E23" s="18">
        <f t="shared" si="3"/>
        <v>0</v>
      </c>
      <c r="F23" s="18">
        <f t="shared" si="4"/>
        <v>0</v>
      </c>
      <c r="G23" s="27">
        <f t="shared" si="0"/>
        <v>0</v>
      </c>
      <c r="H23" s="18">
        <f t="shared" si="1"/>
        <v>0</v>
      </c>
    </row>
    <row r="24" spans="1:8" ht="20.25" customHeight="1" outlineLevel="1">
      <c r="A24" s="4"/>
      <c r="B24" s="20">
        <v>134.59</v>
      </c>
      <c r="C24" s="5"/>
      <c r="D24" s="29">
        <f t="shared" si="2"/>
        <v>0</v>
      </c>
      <c r="E24" s="18">
        <f t="shared" si="3"/>
        <v>0</v>
      </c>
      <c r="F24" s="18">
        <f t="shared" si="4"/>
        <v>0</v>
      </c>
      <c r="G24" s="27">
        <f t="shared" si="0"/>
        <v>0</v>
      </c>
      <c r="H24" s="18">
        <f t="shared" si="1"/>
        <v>0</v>
      </c>
    </row>
    <row r="25" spans="1:8" ht="19.5" customHeight="1" outlineLevel="1">
      <c r="A25" s="4" t="s">
        <v>16</v>
      </c>
      <c r="B25" s="20">
        <v>287.0511</v>
      </c>
      <c r="C25" s="5">
        <v>124416</v>
      </c>
      <c r="D25" s="29">
        <f t="shared" si="2"/>
        <v>433.4280551441886</v>
      </c>
      <c r="E25" s="18">
        <f t="shared" si="3"/>
        <v>691200</v>
      </c>
      <c r="F25" s="18">
        <f t="shared" si="4"/>
        <v>7.763270592545818</v>
      </c>
      <c r="G25" s="27">
        <f t="shared" si="0"/>
        <v>2407.9336396899366</v>
      </c>
      <c r="H25" s="18">
        <f t="shared" si="1"/>
        <v>433.4280551441886</v>
      </c>
    </row>
    <row r="26" spans="1:8" ht="20.25" customHeight="1" outlineLevel="1">
      <c r="A26" s="4" t="s">
        <v>7</v>
      </c>
      <c r="B26" s="20">
        <v>26.5</v>
      </c>
      <c r="C26" s="5">
        <v>12156</v>
      </c>
      <c r="D26" s="29">
        <f t="shared" si="2"/>
        <v>458.7169811320755</v>
      </c>
      <c r="E26" s="18">
        <f t="shared" si="3"/>
        <v>67533.33333333333</v>
      </c>
      <c r="F26" s="18">
        <f t="shared" si="4"/>
        <v>8.216228755056823</v>
      </c>
      <c r="G26" s="27">
        <f t="shared" si="0"/>
        <v>2548.4276729559747</v>
      </c>
      <c r="H26" s="18">
        <f t="shared" si="1"/>
        <v>458.71698113207543</v>
      </c>
    </row>
    <row r="27" spans="1:8" ht="25.5" customHeight="1" outlineLevel="1">
      <c r="A27" s="4" t="s">
        <v>25</v>
      </c>
      <c r="B27" s="20">
        <v>20.875</v>
      </c>
      <c r="C27" s="5"/>
      <c r="D27" s="29">
        <f t="shared" si="2"/>
        <v>0</v>
      </c>
      <c r="E27" s="18">
        <f t="shared" si="3"/>
        <v>0</v>
      </c>
      <c r="F27" s="18">
        <f t="shared" si="4"/>
        <v>0</v>
      </c>
      <c r="G27" s="27">
        <f t="shared" si="0"/>
        <v>0</v>
      </c>
      <c r="H27" s="18">
        <f t="shared" si="1"/>
        <v>0</v>
      </c>
    </row>
    <row r="28" spans="1:8" ht="15.75" customHeight="1" outlineLevel="1">
      <c r="A28" s="6" t="str">
        <f>'[1]Паї разом'!A20</f>
        <v>ТОВ  "НИВА"</v>
      </c>
      <c r="B28" s="20">
        <v>1085</v>
      </c>
      <c r="C28" s="5">
        <v>872273</v>
      </c>
      <c r="D28" s="29">
        <f t="shared" si="2"/>
        <v>803.9382488479263</v>
      </c>
      <c r="E28" s="18">
        <f t="shared" si="3"/>
        <v>4845961.111111111</v>
      </c>
      <c r="F28" s="18">
        <f t="shared" si="4"/>
        <v>14.399598944806723</v>
      </c>
      <c r="G28" s="27">
        <f t="shared" si="0"/>
        <v>4466.323604710701</v>
      </c>
      <c r="H28" s="18">
        <f t="shared" si="1"/>
        <v>803.9382488479262</v>
      </c>
    </row>
    <row r="29" spans="1:8" ht="33" customHeight="1" outlineLevel="1">
      <c r="A29" s="10" t="s">
        <v>11</v>
      </c>
      <c r="B29" s="19">
        <f>B30+B31</f>
        <v>46.370000000000005</v>
      </c>
      <c r="C29" s="8"/>
      <c r="D29" s="29">
        <f t="shared" si="2"/>
        <v>0</v>
      </c>
      <c r="E29" s="22">
        <f t="shared" si="3"/>
        <v>0</v>
      </c>
      <c r="F29" s="22">
        <f t="shared" si="4"/>
        <v>0</v>
      </c>
      <c r="G29" s="27">
        <f t="shared" si="0"/>
        <v>0</v>
      </c>
      <c r="H29" s="18">
        <f t="shared" si="1"/>
        <v>0</v>
      </c>
    </row>
    <row r="30" spans="1:8" ht="18.75" customHeight="1" outlineLevel="1">
      <c r="A30" s="4"/>
      <c r="B30" s="20">
        <v>10.2</v>
      </c>
      <c r="C30" s="5"/>
      <c r="D30" s="29">
        <f t="shared" si="2"/>
        <v>0</v>
      </c>
      <c r="E30" s="18">
        <f t="shared" si="3"/>
        <v>0</v>
      </c>
      <c r="F30" s="18">
        <f t="shared" si="4"/>
        <v>0</v>
      </c>
      <c r="G30" s="27">
        <f t="shared" si="0"/>
        <v>0</v>
      </c>
      <c r="H30" s="18">
        <f t="shared" si="1"/>
        <v>0</v>
      </c>
    </row>
    <row r="31" spans="1:8" ht="21.75" customHeight="1" outlineLevel="1">
      <c r="A31" s="4"/>
      <c r="B31" s="20">
        <v>36.17</v>
      </c>
      <c r="C31" s="5"/>
      <c r="D31" s="29">
        <f t="shared" si="2"/>
        <v>0</v>
      </c>
      <c r="E31" s="18">
        <f t="shared" si="3"/>
        <v>0</v>
      </c>
      <c r="F31" s="18">
        <f t="shared" si="4"/>
        <v>0</v>
      </c>
      <c r="G31" s="27">
        <f t="shared" si="0"/>
        <v>0</v>
      </c>
      <c r="H31" s="18">
        <f t="shared" si="1"/>
        <v>0</v>
      </c>
    </row>
    <row r="32" spans="1:8" ht="24" customHeight="1" outlineLevel="1">
      <c r="A32" s="4" t="str">
        <f>'[1]Паї разом'!A25</f>
        <v>ФГ "СВІТ ПРОДУКТІВ"</v>
      </c>
      <c r="B32" s="20">
        <v>18.77</v>
      </c>
      <c r="C32" s="5">
        <v>11091</v>
      </c>
      <c r="D32" s="29">
        <f t="shared" si="2"/>
        <v>590.8897176345232</v>
      </c>
      <c r="E32" s="18">
        <f t="shared" si="3"/>
        <v>61616.666666666664</v>
      </c>
      <c r="F32" s="18">
        <f t="shared" si="4"/>
        <v>10.583617543686135</v>
      </c>
      <c r="G32" s="27">
        <f t="shared" si="0"/>
        <v>3282.720653525129</v>
      </c>
      <c r="H32" s="18">
        <f t="shared" si="1"/>
        <v>590.8897176345232</v>
      </c>
    </row>
    <row r="33" spans="1:8" ht="23.25" customHeight="1" outlineLevel="1">
      <c r="A33" s="4" t="str">
        <f>'[1]Паї разом'!A27</f>
        <v>СФГ  "ОЛЕНА"</v>
      </c>
      <c r="B33" s="20">
        <v>25.7</v>
      </c>
      <c r="C33" s="5"/>
      <c r="D33" s="29">
        <f t="shared" si="2"/>
        <v>0</v>
      </c>
      <c r="E33" s="18">
        <f t="shared" si="3"/>
        <v>0</v>
      </c>
      <c r="F33" s="18">
        <f t="shared" si="4"/>
        <v>0</v>
      </c>
      <c r="G33" s="27">
        <f t="shared" si="0"/>
        <v>0</v>
      </c>
      <c r="H33" s="18">
        <f t="shared" si="1"/>
        <v>0</v>
      </c>
    </row>
    <row r="34" spans="1:8" ht="19.5" customHeight="1" outlineLevel="1">
      <c r="A34" s="4" t="str">
        <f>'[1]Паї разом'!A29</f>
        <v>ФО Лазаренко В.Г.</v>
      </c>
      <c r="B34" s="20">
        <v>3.35</v>
      </c>
      <c r="C34" s="5"/>
      <c r="D34" s="29">
        <f t="shared" si="2"/>
        <v>0</v>
      </c>
      <c r="E34" s="18">
        <f t="shared" si="3"/>
        <v>0</v>
      </c>
      <c r="F34" s="18">
        <f t="shared" si="4"/>
        <v>0</v>
      </c>
      <c r="G34" s="27">
        <f t="shared" si="0"/>
        <v>0</v>
      </c>
      <c r="H34" s="18">
        <f t="shared" si="1"/>
        <v>0</v>
      </c>
    </row>
    <row r="35" spans="1:8" ht="20.25">
      <c r="A35" s="5" t="str">
        <f>'[1]Паї разом'!A97</f>
        <v>Бевз С.І</v>
      </c>
      <c r="B35" s="20">
        <v>58.23</v>
      </c>
      <c r="C35" s="5">
        <v>61346</v>
      </c>
      <c r="D35" s="29">
        <f t="shared" si="2"/>
        <v>1053.5119354284734</v>
      </c>
      <c r="E35" s="18">
        <f t="shared" si="3"/>
        <v>340811.1111111111</v>
      </c>
      <c r="F35" s="18">
        <f t="shared" si="4"/>
        <v>18.869794260288682</v>
      </c>
      <c r="G35" s="27">
        <f t="shared" si="0"/>
        <v>5852.844085713741</v>
      </c>
      <c r="H35" s="18">
        <f t="shared" si="1"/>
        <v>1053.5119354284734</v>
      </c>
    </row>
    <row r="36" spans="1:8" ht="20.25">
      <c r="A36" s="5" t="str">
        <f>'[1]Паї разом'!A95</f>
        <v>Грубань О.Ю</v>
      </c>
      <c r="B36" s="20">
        <v>4.7</v>
      </c>
      <c r="C36" s="5"/>
      <c r="D36" s="29">
        <f t="shared" si="2"/>
        <v>0</v>
      </c>
      <c r="E36" s="18">
        <f t="shared" si="3"/>
        <v>0</v>
      </c>
      <c r="F36" s="18">
        <f t="shared" si="4"/>
        <v>0</v>
      </c>
      <c r="G36" s="27">
        <f t="shared" si="0"/>
        <v>0</v>
      </c>
      <c r="H36" s="18">
        <f t="shared" si="1"/>
        <v>0</v>
      </c>
    </row>
    <row r="37" spans="1:8" ht="20.25">
      <c r="A37" s="5" t="str">
        <f>'[1]Паї разом'!A88</f>
        <v>ПП "Добробут"</v>
      </c>
      <c r="B37" s="20">
        <v>872</v>
      </c>
      <c r="C37" s="5">
        <v>370534</v>
      </c>
      <c r="D37" s="29">
        <f t="shared" si="2"/>
        <v>424.9243119266055</v>
      </c>
      <c r="E37" s="18">
        <f t="shared" si="3"/>
        <v>2058522.2222222222</v>
      </c>
      <c r="F37" s="18">
        <f t="shared" si="4"/>
        <v>7.610957287340733</v>
      </c>
      <c r="G37" s="27">
        <f t="shared" si="0"/>
        <v>2360.690621814475</v>
      </c>
      <c r="H37" s="18">
        <f t="shared" si="1"/>
        <v>424.92431192660547</v>
      </c>
    </row>
    <row r="38" spans="1:8" ht="20.25">
      <c r="A38" s="5" t="s">
        <v>3</v>
      </c>
      <c r="B38" s="20">
        <v>33.8</v>
      </c>
      <c r="C38" s="5">
        <v>22320</v>
      </c>
      <c r="D38" s="29">
        <f t="shared" si="2"/>
        <v>660.3550295857989</v>
      </c>
      <c r="E38" s="18">
        <f t="shared" si="3"/>
        <v>124000</v>
      </c>
      <c r="F38" s="18">
        <f t="shared" si="4"/>
        <v>11.827833295465192</v>
      </c>
      <c r="G38" s="27">
        <f t="shared" si="0"/>
        <v>3668.6390532544383</v>
      </c>
      <c r="H38" s="18">
        <f t="shared" si="1"/>
        <v>660.3550295857989</v>
      </c>
    </row>
    <row r="39" spans="1:8" ht="20.25">
      <c r="A39" s="7" t="str">
        <f>'[1]Паї разом'!A38</f>
        <v>ПП СГФ " Слюсарево" </v>
      </c>
      <c r="B39" s="20">
        <v>41.3</v>
      </c>
      <c r="C39" s="5"/>
      <c r="D39" s="29">
        <f t="shared" si="2"/>
        <v>0</v>
      </c>
      <c r="E39" s="18">
        <f t="shared" si="3"/>
        <v>0</v>
      </c>
      <c r="F39" s="18">
        <f t="shared" si="4"/>
        <v>0</v>
      </c>
      <c r="G39" s="27">
        <f t="shared" si="0"/>
        <v>0</v>
      </c>
      <c r="H39" s="18">
        <f t="shared" si="1"/>
        <v>0</v>
      </c>
    </row>
    <row r="40" spans="1:8" ht="20.25">
      <c r="A40" s="7" t="str">
        <f>'[1]Паї разом'!A39</f>
        <v>ПСП " Буревісник"</v>
      </c>
      <c r="B40" s="20">
        <v>217.6686</v>
      </c>
      <c r="C40" s="5">
        <v>52332</v>
      </c>
      <c r="D40" s="29">
        <f t="shared" si="2"/>
        <v>240.4205291897867</v>
      </c>
      <c r="E40" s="18">
        <f t="shared" si="3"/>
        <v>290733.3333333333</v>
      </c>
      <c r="F40" s="18">
        <f t="shared" si="4"/>
        <v>4.306250142212097</v>
      </c>
      <c r="G40" s="27">
        <f t="shared" si="0"/>
        <v>1335.669606609926</v>
      </c>
      <c r="H40" s="18">
        <f t="shared" si="1"/>
        <v>240.42052918978666</v>
      </c>
    </row>
    <row r="41" spans="1:8" ht="20.25">
      <c r="A41" s="9" t="str">
        <f>'[1]Паї разом'!A53</f>
        <v>ПСП ім. Котовського</v>
      </c>
      <c r="B41" s="20">
        <v>1326.91</v>
      </c>
      <c r="C41" s="5">
        <v>1544193</v>
      </c>
      <c r="D41" s="29">
        <f t="shared" si="2"/>
        <v>1163.7511210255404</v>
      </c>
      <c r="E41" s="18">
        <f t="shared" si="3"/>
        <v>8578850</v>
      </c>
      <c r="F41" s="18">
        <f t="shared" si="4"/>
        <v>20.844324098711823</v>
      </c>
      <c r="G41" s="27">
        <f t="shared" si="0"/>
        <v>6465.284005697447</v>
      </c>
      <c r="H41" s="18">
        <f t="shared" si="1"/>
        <v>1163.7511210255404</v>
      </c>
    </row>
    <row r="42" spans="1:8" ht="20.25">
      <c r="A42" s="5" t="str">
        <f>'[1]Паї разом'!A80</f>
        <v>ПСП Колос України"( рілля)</v>
      </c>
      <c r="B42" s="20">
        <v>746.5</v>
      </c>
      <c r="C42" s="5">
        <v>421164</v>
      </c>
      <c r="D42" s="29">
        <f t="shared" si="2"/>
        <v>564.1848626925653</v>
      </c>
      <c r="E42" s="18">
        <f t="shared" si="3"/>
        <v>2339800</v>
      </c>
      <c r="F42" s="18">
        <f t="shared" si="4"/>
        <v>10.105298218048262</v>
      </c>
      <c r="G42" s="27">
        <f t="shared" si="0"/>
        <v>3134.3603482920294</v>
      </c>
      <c r="H42" s="18">
        <f t="shared" si="1"/>
        <v>564.1848626925653</v>
      </c>
    </row>
    <row r="43" spans="1:8" ht="20.25">
      <c r="A43" s="7" t="str">
        <f>'[1]Паї разом'!A36</f>
        <v>СВК Прибужець</v>
      </c>
      <c r="B43" s="20">
        <v>487.79</v>
      </c>
      <c r="C43" s="5">
        <v>258007</v>
      </c>
      <c r="D43" s="29">
        <f t="shared" si="2"/>
        <v>528.9304823797125</v>
      </c>
      <c r="E43" s="18">
        <f t="shared" si="3"/>
        <v>1433372.2222222222</v>
      </c>
      <c r="F43" s="18">
        <f t="shared" si="4"/>
        <v>9.473845568195802</v>
      </c>
      <c r="G43" s="27">
        <f t="shared" si="0"/>
        <v>2938.502679887292</v>
      </c>
      <c r="H43" s="18">
        <f t="shared" si="1"/>
        <v>528.9304823797125</v>
      </c>
    </row>
    <row r="44" spans="1:8" ht="20.25">
      <c r="A44" s="5" t="str">
        <f>'[1]Паї разом'!A98</f>
        <v>Смазчук О.П.</v>
      </c>
      <c r="B44" s="20">
        <v>12.75</v>
      </c>
      <c r="C44" s="5">
        <v>2843</v>
      </c>
      <c r="D44" s="29">
        <f t="shared" si="2"/>
        <v>222.98039215686273</v>
      </c>
      <c r="E44" s="18">
        <f t="shared" si="3"/>
        <v>15794.444444444445</v>
      </c>
      <c r="F44" s="18">
        <f t="shared" si="4"/>
        <v>3.9938741865010003</v>
      </c>
      <c r="G44" s="27">
        <f t="shared" si="0"/>
        <v>1238.7799564270153</v>
      </c>
      <c r="H44" s="18">
        <f t="shared" si="1"/>
        <v>222.98039215686276</v>
      </c>
    </row>
    <row r="45" spans="1:8" ht="20.25">
      <c r="A45" s="9" t="s">
        <v>24</v>
      </c>
      <c r="B45" s="20">
        <v>2.28</v>
      </c>
      <c r="C45" s="5"/>
      <c r="D45" s="29">
        <f t="shared" si="2"/>
        <v>0</v>
      </c>
      <c r="E45" s="18">
        <f t="shared" si="3"/>
        <v>0</v>
      </c>
      <c r="F45" s="18">
        <f t="shared" si="4"/>
        <v>0</v>
      </c>
      <c r="G45" s="27">
        <f t="shared" si="0"/>
        <v>0</v>
      </c>
      <c r="H45" s="18">
        <f t="shared" si="1"/>
        <v>0</v>
      </c>
    </row>
    <row r="46" spans="1:8" ht="20.25">
      <c r="A46" s="9" t="str">
        <f>'[1]Паї разом'!A67</f>
        <v>СТОВ Дружба</v>
      </c>
      <c r="B46" s="20">
        <v>214.6347</v>
      </c>
      <c r="C46" s="5"/>
      <c r="D46" s="29">
        <f t="shared" si="2"/>
        <v>0</v>
      </c>
      <c r="E46" s="18">
        <f t="shared" si="3"/>
        <v>0</v>
      </c>
      <c r="F46" s="18">
        <f t="shared" si="4"/>
        <v>0</v>
      </c>
      <c r="G46" s="27">
        <f t="shared" si="0"/>
        <v>0</v>
      </c>
      <c r="H46" s="18">
        <f t="shared" si="1"/>
        <v>0</v>
      </c>
    </row>
    <row r="47" spans="1:8" ht="20.25">
      <c r="A47" s="5" t="str">
        <f>'[1]Паї разом'!A31</f>
        <v>СФГ "Віталій"</v>
      </c>
      <c r="B47" s="20">
        <v>20.9</v>
      </c>
      <c r="C47" s="5">
        <v>14012</v>
      </c>
      <c r="D47" s="29">
        <f t="shared" si="2"/>
        <v>670.4306220095694</v>
      </c>
      <c r="E47" s="18">
        <f t="shared" si="3"/>
        <v>77844.44444444444</v>
      </c>
      <c r="F47" s="18">
        <f t="shared" si="4"/>
        <v>12.008300502046717</v>
      </c>
      <c r="G47" s="27">
        <f t="shared" si="0"/>
        <v>3724.61456671983</v>
      </c>
      <c r="H47" s="18">
        <f t="shared" si="1"/>
        <v>670.4306220095693</v>
      </c>
    </row>
    <row r="48" spans="1:8" ht="20.25">
      <c r="A48" s="9" t="str">
        <f>'[1]Паї разом'!A79</f>
        <v>СФГ Нива Волохатюк ( рілля)</v>
      </c>
      <c r="B48" s="20">
        <v>19.9</v>
      </c>
      <c r="C48" s="5"/>
      <c r="D48" s="29">
        <f t="shared" si="2"/>
        <v>0</v>
      </c>
      <c r="E48" s="18">
        <f t="shared" si="3"/>
        <v>0</v>
      </c>
      <c r="F48" s="18">
        <f t="shared" si="4"/>
        <v>0</v>
      </c>
      <c r="G48" s="27">
        <f t="shared" si="0"/>
        <v>0</v>
      </c>
      <c r="H48" s="18">
        <f t="shared" si="1"/>
        <v>0</v>
      </c>
    </row>
    <row r="49" spans="1:8" ht="20.25">
      <c r="A49" s="5" t="s">
        <v>1</v>
      </c>
      <c r="B49" s="20">
        <v>4</v>
      </c>
      <c r="C49" s="5"/>
      <c r="D49" s="29">
        <f t="shared" si="2"/>
        <v>0</v>
      </c>
      <c r="E49" s="18">
        <f t="shared" si="3"/>
        <v>0</v>
      </c>
      <c r="F49" s="18">
        <f t="shared" si="4"/>
        <v>0</v>
      </c>
      <c r="G49" s="27">
        <f t="shared" si="0"/>
        <v>0</v>
      </c>
      <c r="H49" s="18">
        <f t="shared" si="1"/>
        <v>0</v>
      </c>
    </row>
    <row r="50" spans="1:8" ht="20.25">
      <c r="A50" s="5" t="s">
        <v>1</v>
      </c>
      <c r="B50" s="20">
        <v>3.2</v>
      </c>
      <c r="C50" s="5"/>
      <c r="D50" s="29">
        <f t="shared" si="2"/>
        <v>0</v>
      </c>
      <c r="E50" s="18"/>
      <c r="F50" s="18">
        <f t="shared" si="4"/>
        <v>0</v>
      </c>
      <c r="G50" s="27">
        <f t="shared" si="0"/>
        <v>0</v>
      </c>
      <c r="H50" s="18">
        <f t="shared" si="1"/>
        <v>0</v>
      </c>
    </row>
    <row r="51" spans="1:8" ht="20.25">
      <c r="A51" s="5" t="s">
        <v>2</v>
      </c>
      <c r="B51" s="20">
        <v>78</v>
      </c>
      <c r="C51" s="5">
        <v>32832</v>
      </c>
      <c r="D51" s="29">
        <f t="shared" si="2"/>
        <v>420.9230769230769</v>
      </c>
      <c r="E51" s="18">
        <f t="shared" si="3"/>
        <v>182400</v>
      </c>
      <c r="F51" s="18">
        <f t="shared" si="4"/>
        <v>7.5392898683352305</v>
      </c>
      <c r="G51" s="27">
        <f t="shared" si="0"/>
        <v>2338.4615384615386</v>
      </c>
      <c r="H51" s="18">
        <f t="shared" si="1"/>
        <v>420.9230769230769</v>
      </c>
    </row>
    <row r="52" spans="1:8" ht="20.25">
      <c r="A52" s="5" t="str">
        <f>'[1]Паї разом'!A64</f>
        <v>ТОВ Відродження</v>
      </c>
      <c r="B52" s="20">
        <v>1156.37</v>
      </c>
      <c r="C52" s="5">
        <v>454000</v>
      </c>
      <c r="D52" s="29">
        <f t="shared" si="2"/>
        <v>392.607902315003</v>
      </c>
      <c r="E52" s="18">
        <f t="shared" si="3"/>
        <v>2522222.222222222</v>
      </c>
      <c r="F52" s="18">
        <f t="shared" si="4"/>
        <v>7.032127584425082</v>
      </c>
      <c r="G52" s="27">
        <f t="shared" si="0"/>
        <v>2181.1550128611275</v>
      </c>
      <c r="H52" s="18">
        <f t="shared" si="1"/>
        <v>392.60790231500295</v>
      </c>
    </row>
    <row r="53" spans="1:8" ht="20.25">
      <c r="A53" s="5" t="str">
        <f>'[1]Паї разом'!A48</f>
        <v>ТОВ ім.Кірова</v>
      </c>
      <c r="B53" s="20">
        <v>2058.63</v>
      </c>
      <c r="C53" s="5">
        <v>1300285</v>
      </c>
      <c r="D53" s="29">
        <f t="shared" si="2"/>
        <v>631.6263728790506</v>
      </c>
      <c r="E53" s="18">
        <f t="shared" si="3"/>
        <v>7223805.555555556</v>
      </c>
      <c r="F53" s="18">
        <f t="shared" si="4"/>
        <v>11.313264999463568</v>
      </c>
      <c r="G53" s="27">
        <f t="shared" si="0"/>
        <v>3509.035404883615</v>
      </c>
      <c r="H53" s="18">
        <f t="shared" si="1"/>
        <v>631.6263728790507</v>
      </c>
    </row>
    <row r="54" spans="1:8" ht="20.25">
      <c r="A54" s="5" t="str">
        <f>'[1]Паї разом'!A65</f>
        <v>ТОВ Концебівське</v>
      </c>
      <c r="B54" s="20">
        <v>140.21</v>
      </c>
      <c r="C54" s="5">
        <v>76145</v>
      </c>
      <c r="D54" s="29">
        <f t="shared" si="2"/>
        <v>543.0782397831823</v>
      </c>
      <c r="E54" s="18">
        <f t="shared" si="3"/>
        <v>423027.77777777775</v>
      </c>
      <c r="F54" s="18">
        <f t="shared" si="4"/>
        <v>9.727250643610892</v>
      </c>
      <c r="G54" s="27">
        <f t="shared" si="0"/>
        <v>3017.1013321287905</v>
      </c>
      <c r="H54" s="18">
        <f t="shared" si="1"/>
        <v>543.0782397831823</v>
      </c>
    </row>
    <row r="55" spans="1:8" ht="20.25">
      <c r="A55" s="5" t="s">
        <v>4</v>
      </c>
      <c r="B55" s="20">
        <v>101.3</v>
      </c>
      <c r="C55" s="5">
        <v>18811</v>
      </c>
      <c r="D55" s="29">
        <f t="shared" si="2"/>
        <v>185.6959526159921</v>
      </c>
      <c r="E55" s="18">
        <f t="shared" si="3"/>
        <v>104505.55555555556</v>
      </c>
      <c r="F55" s="18">
        <f t="shared" si="4"/>
        <v>3.3260604868296615</v>
      </c>
      <c r="G55" s="27">
        <f t="shared" si="0"/>
        <v>1031.6441811999562</v>
      </c>
      <c r="H55" s="18">
        <f t="shared" si="1"/>
        <v>185.6959526159921</v>
      </c>
    </row>
    <row r="56" spans="1:8" ht="20.25">
      <c r="A56" s="5" t="str">
        <f>'[1]Паї разом'!A41</f>
        <v>ФГ " Діалог"</v>
      </c>
      <c r="B56" s="20">
        <v>11.27</v>
      </c>
      <c r="C56" s="5">
        <v>3617</v>
      </c>
      <c r="D56" s="29">
        <f t="shared" si="2"/>
        <v>320.94055013309674</v>
      </c>
      <c r="E56" s="18">
        <f t="shared" si="3"/>
        <v>20094.444444444445</v>
      </c>
      <c r="F56" s="18">
        <f t="shared" si="4"/>
        <v>5.748470375261895</v>
      </c>
      <c r="G56" s="27">
        <f t="shared" si="0"/>
        <v>1783.003056294982</v>
      </c>
      <c r="H56" s="18">
        <f t="shared" si="1"/>
        <v>320.94055013309674</v>
      </c>
    </row>
    <row r="57" spans="1:8" ht="20.25">
      <c r="A57" s="8" t="str">
        <f>'[1]Паї разом'!A93</f>
        <v>ФГ " Моя Фазенда"</v>
      </c>
      <c r="B57" s="19">
        <f>B58+B59+B60</f>
        <v>108.3241</v>
      </c>
      <c r="C57" s="8">
        <v>61632</v>
      </c>
      <c r="D57" s="29">
        <f t="shared" si="2"/>
        <v>568.9592620663361</v>
      </c>
      <c r="E57" s="22">
        <f t="shared" si="3"/>
        <v>342400</v>
      </c>
      <c r="F57" s="22">
        <f t="shared" si="4"/>
        <v>10.190814035069229</v>
      </c>
      <c r="G57" s="28">
        <f t="shared" si="0"/>
        <v>3160.8847892574227</v>
      </c>
      <c r="H57" s="22">
        <f t="shared" si="1"/>
        <v>568.959262066336</v>
      </c>
    </row>
    <row r="58" spans="1:8" ht="20.25">
      <c r="A58" s="5"/>
      <c r="B58" s="20">
        <v>21.9</v>
      </c>
      <c r="C58" s="5"/>
      <c r="D58" s="29">
        <f t="shared" si="2"/>
        <v>0</v>
      </c>
      <c r="E58" s="18">
        <f t="shared" si="3"/>
        <v>0</v>
      </c>
      <c r="F58" s="18">
        <f t="shared" si="4"/>
        <v>0</v>
      </c>
      <c r="G58" s="27">
        <f t="shared" si="0"/>
        <v>0</v>
      </c>
      <c r="H58" s="18">
        <f t="shared" si="1"/>
        <v>0</v>
      </c>
    </row>
    <row r="59" spans="1:8" ht="20.25">
      <c r="A59" s="5"/>
      <c r="B59" s="20">
        <v>71.73</v>
      </c>
      <c r="C59" s="5"/>
      <c r="D59" s="29">
        <f t="shared" si="2"/>
        <v>0</v>
      </c>
      <c r="E59" s="18">
        <f t="shared" si="3"/>
        <v>0</v>
      </c>
      <c r="F59" s="18">
        <f t="shared" si="4"/>
        <v>0</v>
      </c>
      <c r="G59" s="27">
        <f t="shared" si="0"/>
        <v>0</v>
      </c>
      <c r="H59" s="18">
        <f t="shared" si="1"/>
        <v>0</v>
      </c>
    </row>
    <row r="60" spans="1:8" ht="20.25">
      <c r="A60" s="5"/>
      <c r="B60" s="20">
        <v>14.6941</v>
      </c>
      <c r="C60" s="5"/>
      <c r="D60" s="29">
        <f t="shared" si="2"/>
        <v>0</v>
      </c>
      <c r="E60" s="18">
        <f t="shared" si="3"/>
        <v>0</v>
      </c>
      <c r="F60" s="18">
        <f t="shared" si="4"/>
        <v>0</v>
      </c>
      <c r="G60" s="27">
        <f t="shared" si="0"/>
        <v>0</v>
      </c>
      <c r="H60" s="18">
        <f t="shared" si="1"/>
        <v>0</v>
      </c>
    </row>
    <row r="61" spans="1:8" ht="20.25">
      <c r="A61" s="5" t="str">
        <f>'[1]Паї разом'!A45</f>
        <v>ФГ " Огрудські овочі"</v>
      </c>
      <c r="B61" s="20">
        <v>68.0563</v>
      </c>
      <c r="C61" s="5"/>
      <c r="D61" s="29">
        <f t="shared" si="2"/>
        <v>0</v>
      </c>
      <c r="E61" s="18">
        <f t="shared" si="3"/>
        <v>0</v>
      </c>
      <c r="F61" s="18">
        <f t="shared" si="4"/>
        <v>0</v>
      </c>
      <c r="G61" s="27">
        <f t="shared" si="0"/>
        <v>0</v>
      </c>
      <c r="H61" s="18">
        <f t="shared" si="1"/>
        <v>0</v>
      </c>
    </row>
    <row r="62" spans="1:8" ht="20.25">
      <c r="A62" s="8" t="s">
        <v>28</v>
      </c>
      <c r="B62" s="19">
        <f>B63+B64+B65+B66+B67</f>
        <v>588.3143</v>
      </c>
      <c r="C62" s="8">
        <v>351444</v>
      </c>
      <c r="D62" s="29">
        <f t="shared" si="2"/>
        <v>597.374566621957</v>
      </c>
      <c r="E62" s="22">
        <f t="shared" si="3"/>
        <v>1952466.6666666667</v>
      </c>
      <c r="F62" s="22">
        <f t="shared" si="4"/>
        <v>10.699769778973485</v>
      </c>
      <c r="G62" s="28">
        <f t="shared" si="0"/>
        <v>3318.7475923442057</v>
      </c>
      <c r="H62" s="22">
        <f t="shared" si="1"/>
        <v>597.374566621957</v>
      </c>
    </row>
    <row r="63" spans="1:8" ht="20.25">
      <c r="A63" s="5"/>
      <c r="B63" s="20">
        <v>6</v>
      </c>
      <c r="C63" s="5"/>
      <c r="D63" s="29">
        <f t="shared" si="2"/>
        <v>0</v>
      </c>
      <c r="E63" s="18">
        <f aca="true" t="shared" si="5" ref="E63:E108">(C63*100)/18</f>
        <v>0</v>
      </c>
      <c r="F63" s="18">
        <f t="shared" si="4"/>
        <v>0</v>
      </c>
      <c r="G63" s="27">
        <f t="shared" si="0"/>
        <v>0</v>
      </c>
      <c r="H63" s="18">
        <f t="shared" si="1"/>
        <v>0</v>
      </c>
    </row>
    <row r="64" spans="1:8" ht="20.25">
      <c r="A64" s="5"/>
      <c r="B64" s="20">
        <v>135.27</v>
      </c>
      <c r="C64" s="5"/>
      <c r="D64" s="29">
        <f t="shared" si="2"/>
        <v>0</v>
      </c>
      <c r="E64" s="18">
        <f t="shared" si="5"/>
        <v>0</v>
      </c>
      <c r="F64" s="18">
        <f aca="true" t="shared" si="6" ref="F64:F108">(E64*100)/(B64*31017)</f>
        <v>0</v>
      </c>
      <c r="G64" s="27">
        <f t="shared" si="0"/>
        <v>0</v>
      </c>
      <c r="H64" s="18">
        <f t="shared" si="1"/>
        <v>0</v>
      </c>
    </row>
    <row r="65" spans="1:8" ht="20.25">
      <c r="A65" s="5"/>
      <c r="B65" s="20">
        <v>27</v>
      </c>
      <c r="C65" s="5"/>
      <c r="D65" s="29">
        <f t="shared" si="2"/>
        <v>0</v>
      </c>
      <c r="E65" s="18">
        <f t="shared" si="5"/>
        <v>0</v>
      </c>
      <c r="F65" s="18">
        <f t="shared" si="6"/>
        <v>0</v>
      </c>
      <c r="G65" s="27">
        <f t="shared" si="0"/>
        <v>0</v>
      </c>
      <c r="H65" s="18">
        <f t="shared" si="1"/>
        <v>0</v>
      </c>
    </row>
    <row r="66" spans="1:8" ht="20.25">
      <c r="A66" s="5"/>
      <c r="B66" s="20">
        <v>306.8943</v>
      </c>
      <c r="C66" s="5"/>
      <c r="D66" s="29">
        <f t="shared" si="2"/>
        <v>0</v>
      </c>
      <c r="E66" s="18">
        <f t="shared" si="5"/>
        <v>0</v>
      </c>
      <c r="F66" s="18">
        <f t="shared" si="6"/>
        <v>0</v>
      </c>
      <c r="G66" s="27">
        <f t="shared" si="0"/>
        <v>0</v>
      </c>
      <c r="H66" s="18">
        <f t="shared" si="1"/>
        <v>0</v>
      </c>
    </row>
    <row r="67" spans="1:8" ht="20.25">
      <c r="A67" s="8" t="s">
        <v>27</v>
      </c>
      <c r="B67" s="19">
        <v>113.15</v>
      </c>
      <c r="C67" s="8"/>
      <c r="D67" s="29">
        <f t="shared" si="2"/>
        <v>0</v>
      </c>
      <c r="E67" s="22"/>
      <c r="F67" s="22">
        <f t="shared" si="6"/>
        <v>0</v>
      </c>
      <c r="G67" s="28">
        <f t="shared" si="0"/>
        <v>0</v>
      </c>
      <c r="H67" s="22">
        <f t="shared" si="1"/>
        <v>0</v>
      </c>
    </row>
    <row r="68" spans="1:8" ht="20.25">
      <c r="A68" s="8" t="s">
        <v>15</v>
      </c>
      <c r="B68" s="19">
        <f>B69+B70</f>
        <v>233.5937</v>
      </c>
      <c r="C68" s="8">
        <v>92033</v>
      </c>
      <c r="D68" s="29">
        <f t="shared" si="2"/>
        <v>393.98750908093837</v>
      </c>
      <c r="E68" s="22">
        <f t="shared" si="5"/>
        <v>511294.44444444444</v>
      </c>
      <c r="F68" s="22">
        <f t="shared" si="6"/>
        <v>7.056838169049559</v>
      </c>
      <c r="G68" s="28">
        <f t="shared" si="0"/>
        <v>2188.8194948941023</v>
      </c>
      <c r="H68" s="22">
        <f t="shared" si="1"/>
        <v>393.98750908093837</v>
      </c>
    </row>
    <row r="69" spans="1:8" ht="20.25">
      <c r="A69" s="5"/>
      <c r="B69" s="20">
        <v>155</v>
      </c>
      <c r="C69" s="5"/>
      <c r="D69" s="29">
        <f t="shared" si="2"/>
        <v>0</v>
      </c>
      <c r="E69" s="18">
        <f t="shared" si="5"/>
        <v>0</v>
      </c>
      <c r="F69" s="18">
        <f t="shared" si="6"/>
        <v>0</v>
      </c>
      <c r="G69" s="27">
        <f aca="true" t="shared" si="7" ref="G69:G108">E69/B69</f>
        <v>0</v>
      </c>
      <c r="H69" s="18">
        <f t="shared" si="1"/>
        <v>0</v>
      </c>
    </row>
    <row r="70" spans="1:8" ht="20.25">
      <c r="A70" s="5"/>
      <c r="B70" s="20">
        <v>78.5937</v>
      </c>
      <c r="C70" s="5"/>
      <c r="D70" s="29">
        <f aca="true" t="shared" si="8" ref="D70:D108">C70/B70</f>
        <v>0</v>
      </c>
      <c r="E70" s="18">
        <f t="shared" si="5"/>
        <v>0</v>
      </c>
      <c r="F70" s="18">
        <f t="shared" si="6"/>
        <v>0</v>
      </c>
      <c r="G70" s="27">
        <f t="shared" si="7"/>
        <v>0</v>
      </c>
      <c r="H70" s="18">
        <f aca="true" t="shared" si="9" ref="H70:H107">G70*18%</f>
        <v>0</v>
      </c>
    </row>
    <row r="71" spans="1:8" ht="20.25">
      <c r="A71" s="8" t="str">
        <f>'[1]Паї разом'!A46</f>
        <v>ФГ "Мишко Агро"</v>
      </c>
      <c r="B71" s="19">
        <v>136.6535</v>
      </c>
      <c r="C71" s="8">
        <v>57419</v>
      </c>
      <c r="D71" s="29">
        <f t="shared" si="8"/>
        <v>420.17950509866193</v>
      </c>
      <c r="E71" s="22">
        <f t="shared" si="5"/>
        <v>318994.44444444444</v>
      </c>
      <c r="F71" s="22">
        <f t="shared" si="6"/>
        <v>7.525971512014235</v>
      </c>
      <c r="G71" s="28">
        <f t="shared" si="7"/>
        <v>2334.330583881455</v>
      </c>
      <c r="H71" s="22">
        <f t="shared" si="9"/>
        <v>420.1795050986619</v>
      </c>
    </row>
    <row r="72" spans="1:8" ht="20.25">
      <c r="A72" s="8" t="s">
        <v>23</v>
      </c>
      <c r="B72" s="19">
        <f>B73+B74+B75</f>
        <v>91.14</v>
      </c>
      <c r="C72" s="8">
        <v>65910</v>
      </c>
      <c r="D72" s="29">
        <f t="shared" si="8"/>
        <v>723.1731402238314</v>
      </c>
      <c r="E72" s="22">
        <f t="shared" si="5"/>
        <v>366166.6666666667</v>
      </c>
      <c r="F72" s="22">
        <f t="shared" si="6"/>
        <v>12.952988866747475</v>
      </c>
      <c r="G72" s="28">
        <f t="shared" si="7"/>
        <v>4017.628556799064</v>
      </c>
      <c r="H72" s="22">
        <f t="shared" si="9"/>
        <v>723.1731402238315</v>
      </c>
    </row>
    <row r="73" spans="1:8" ht="20.25">
      <c r="A73" s="8"/>
      <c r="B73" s="20">
        <v>71.5</v>
      </c>
      <c r="C73" s="5"/>
      <c r="D73" s="29">
        <f t="shared" si="8"/>
        <v>0</v>
      </c>
      <c r="E73" s="18">
        <f t="shared" si="5"/>
        <v>0</v>
      </c>
      <c r="F73" s="18">
        <f t="shared" si="6"/>
        <v>0</v>
      </c>
      <c r="G73" s="27">
        <f t="shared" si="7"/>
        <v>0</v>
      </c>
      <c r="H73" s="18">
        <f t="shared" si="9"/>
        <v>0</v>
      </c>
    </row>
    <row r="74" spans="1:8" ht="20.25">
      <c r="A74" s="5"/>
      <c r="B74" s="20">
        <v>12.43</v>
      </c>
      <c r="C74" s="5"/>
      <c r="D74" s="29">
        <f t="shared" si="8"/>
        <v>0</v>
      </c>
      <c r="E74" s="18">
        <f t="shared" si="5"/>
        <v>0</v>
      </c>
      <c r="F74" s="18">
        <f t="shared" si="6"/>
        <v>0</v>
      </c>
      <c r="G74" s="27">
        <f t="shared" si="7"/>
        <v>0</v>
      </c>
      <c r="H74" s="18">
        <f t="shared" si="9"/>
        <v>0</v>
      </c>
    </row>
    <row r="75" spans="1:8" ht="20.25">
      <c r="A75" s="5"/>
      <c r="B75" s="20">
        <v>7.21</v>
      </c>
      <c r="C75" s="5"/>
      <c r="D75" s="29">
        <f t="shared" si="8"/>
        <v>0</v>
      </c>
      <c r="E75" s="18">
        <f t="shared" si="5"/>
        <v>0</v>
      </c>
      <c r="F75" s="18">
        <f t="shared" si="6"/>
        <v>0</v>
      </c>
      <c r="G75" s="27">
        <f t="shared" si="7"/>
        <v>0</v>
      </c>
      <c r="H75" s="18">
        <f t="shared" si="9"/>
        <v>0</v>
      </c>
    </row>
    <row r="76" spans="1:8" ht="20.25">
      <c r="A76" s="8" t="s">
        <v>14</v>
      </c>
      <c r="B76" s="19">
        <f>B77+B78</f>
        <v>37.6956</v>
      </c>
      <c r="C76" s="15">
        <f>C77+C78</f>
        <v>0</v>
      </c>
      <c r="D76" s="29">
        <f t="shared" si="8"/>
        <v>0</v>
      </c>
      <c r="E76" s="15">
        <f>E77+E78</f>
        <v>0</v>
      </c>
      <c r="F76" s="15">
        <f>F77+F78</f>
        <v>0</v>
      </c>
      <c r="G76" s="27">
        <f t="shared" si="7"/>
        <v>0</v>
      </c>
      <c r="H76" s="18">
        <f t="shared" si="9"/>
        <v>0</v>
      </c>
    </row>
    <row r="77" spans="1:8" ht="20.25">
      <c r="A77" s="5" t="s">
        <v>14</v>
      </c>
      <c r="B77" s="20">
        <v>28.603</v>
      </c>
      <c r="C77" s="5"/>
      <c r="D77" s="29">
        <f t="shared" si="8"/>
        <v>0</v>
      </c>
      <c r="E77" s="18">
        <f t="shared" si="5"/>
        <v>0</v>
      </c>
      <c r="F77" s="18">
        <f t="shared" si="6"/>
        <v>0</v>
      </c>
      <c r="G77" s="27">
        <f t="shared" si="7"/>
        <v>0</v>
      </c>
      <c r="H77" s="18">
        <f t="shared" si="9"/>
        <v>0</v>
      </c>
    </row>
    <row r="78" spans="1:8" ht="20.25">
      <c r="A78" s="5" t="str">
        <f>'[1]Паї разом'!A51</f>
        <v>ФГ "Соболь"</v>
      </c>
      <c r="B78" s="20">
        <v>9.0926</v>
      </c>
      <c r="C78" s="5"/>
      <c r="D78" s="29">
        <f t="shared" si="8"/>
        <v>0</v>
      </c>
      <c r="E78" s="18">
        <f t="shared" si="5"/>
        <v>0</v>
      </c>
      <c r="F78" s="18">
        <f t="shared" si="6"/>
        <v>0</v>
      </c>
      <c r="G78" s="27">
        <f t="shared" si="7"/>
        <v>0</v>
      </c>
      <c r="H78" s="18">
        <f t="shared" si="9"/>
        <v>0</v>
      </c>
    </row>
    <row r="79" spans="1:8" ht="20.25">
      <c r="A79" s="5" t="str">
        <f>'[1]Паї разом'!A54</f>
        <v>ФГ Богдан - С</v>
      </c>
      <c r="B79" s="20">
        <v>194</v>
      </c>
      <c r="C79" s="5">
        <v>106201</v>
      </c>
      <c r="D79" s="29">
        <f t="shared" si="8"/>
        <v>547.4278350515464</v>
      </c>
      <c r="E79" s="18">
        <f t="shared" si="5"/>
        <v>590005.5555555555</v>
      </c>
      <c r="F79" s="18">
        <f t="shared" si="6"/>
        <v>9.805157656402518</v>
      </c>
      <c r="G79" s="27">
        <f t="shared" si="7"/>
        <v>3041.2657502863685</v>
      </c>
      <c r="H79" s="18">
        <f t="shared" si="9"/>
        <v>547.4278350515464</v>
      </c>
    </row>
    <row r="80" spans="1:8" ht="20.25">
      <c r="A80" s="8" t="s">
        <v>5</v>
      </c>
      <c r="B80" s="19">
        <f>B81+B82</f>
        <v>378.9</v>
      </c>
      <c r="C80" s="15">
        <v>315986</v>
      </c>
      <c r="D80" s="29">
        <f t="shared" si="8"/>
        <v>833.9561889680655</v>
      </c>
      <c r="E80" s="22">
        <f t="shared" si="5"/>
        <v>1755477.7777777778</v>
      </c>
      <c r="F80" s="22">
        <f t="shared" si="6"/>
        <v>14.937260014545169</v>
      </c>
      <c r="G80" s="28">
        <f t="shared" si="7"/>
        <v>4633.089938711475</v>
      </c>
      <c r="H80" s="22">
        <f t="shared" si="9"/>
        <v>833.9561889680655</v>
      </c>
    </row>
    <row r="81" spans="1:8" ht="20.25">
      <c r="A81" s="5"/>
      <c r="B81" s="20"/>
      <c r="C81" s="5"/>
      <c r="D81" s="29" t="e">
        <f t="shared" si="8"/>
        <v>#DIV/0!</v>
      </c>
      <c r="E81" s="18">
        <f t="shared" si="5"/>
        <v>0</v>
      </c>
      <c r="F81" s="18"/>
      <c r="G81" s="27"/>
      <c r="H81" s="18"/>
    </row>
    <row r="82" spans="1:8" ht="20.25">
      <c r="A82" s="5"/>
      <c r="B82" s="20">
        <v>378.9</v>
      </c>
      <c r="C82" s="5"/>
      <c r="D82" s="29">
        <f t="shared" si="8"/>
        <v>0</v>
      </c>
      <c r="E82" s="18">
        <f t="shared" si="5"/>
        <v>0</v>
      </c>
      <c r="F82" s="18">
        <f t="shared" si="6"/>
        <v>0</v>
      </c>
      <c r="G82" s="27">
        <f t="shared" si="7"/>
        <v>0</v>
      </c>
      <c r="H82" s="18">
        <f t="shared" si="9"/>
        <v>0</v>
      </c>
    </row>
    <row r="83" spans="1:8" ht="20.25">
      <c r="A83" s="8" t="s">
        <v>8</v>
      </c>
      <c r="B83" s="19">
        <f>B84+B85+B86</f>
        <v>234.82000000000002</v>
      </c>
      <c r="C83" s="15">
        <v>151352</v>
      </c>
      <c r="D83" s="29">
        <f t="shared" si="8"/>
        <v>644.5447576867388</v>
      </c>
      <c r="E83" s="22">
        <f t="shared" si="5"/>
        <v>840844.4444444445</v>
      </c>
      <c r="F83" s="22">
        <f t="shared" si="6"/>
        <v>11.544650383243933</v>
      </c>
      <c r="G83" s="28">
        <f t="shared" si="7"/>
        <v>3580.804209370771</v>
      </c>
      <c r="H83" s="22">
        <f t="shared" si="9"/>
        <v>644.5447576867388</v>
      </c>
    </row>
    <row r="84" spans="1:8" ht="20.25">
      <c r="A84" s="5"/>
      <c r="B84" s="20">
        <v>195.52</v>
      </c>
      <c r="C84" s="5"/>
      <c r="D84" s="29">
        <f t="shared" si="8"/>
        <v>0</v>
      </c>
      <c r="E84" s="18">
        <f t="shared" si="5"/>
        <v>0</v>
      </c>
      <c r="F84" s="18">
        <f t="shared" si="6"/>
        <v>0</v>
      </c>
      <c r="G84" s="27">
        <f t="shared" si="7"/>
        <v>0</v>
      </c>
      <c r="H84" s="18">
        <f t="shared" si="9"/>
        <v>0</v>
      </c>
    </row>
    <row r="85" spans="1:8" ht="20.25">
      <c r="A85" s="5"/>
      <c r="B85" s="20">
        <v>16.4</v>
      </c>
      <c r="C85" s="5"/>
      <c r="D85" s="29">
        <f t="shared" si="8"/>
        <v>0</v>
      </c>
      <c r="E85" s="18">
        <f t="shared" si="5"/>
        <v>0</v>
      </c>
      <c r="F85" s="18">
        <f t="shared" si="6"/>
        <v>0</v>
      </c>
      <c r="G85" s="27">
        <f t="shared" si="7"/>
        <v>0</v>
      </c>
      <c r="H85" s="18">
        <f t="shared" si="9"/>
        <v>0</v>
      </c>
    </row>
    <row r="86" spans="1:8" ht="20.25">
      <c r="A86" s="9"/>
      <c r="B86" s="20">
        <v>22.9</v>
      </c>
      <c r="C86" s="5"/>
      <c r="D86" s="29">
        <f t="shared" si="8"/>
        <v>0</v>
      </c>
      <c r="E86" s="18">
        <f t="shared" si="5"/>
        <v>0</v>
      </c>
      <c r="F86" s="18">
        <f t="shared" si="6"/>
        <v>0</v>
      </c>
      <c r="G86" s="27">
        <f t="shared" si="7"/>
        <v>0</v>
      </c>
      <c r="H86" s="18">
        <f t="shared" si="9"/>
        <v>0</v>
      </c>
    </row>
    <row r="87" spans="1:8" ht="20.25">
      <c r="A87" s="9" t="s">
        <v>10</v>
      </c>
      <c r="B87" s="20">
        <v>42.31</v>
      </c>
      <c r="C87" s="5">
        <v>16920</v>
      </c>
      <c r="D87" s="29">
        <f t="shared" si="8"/>
        <v>399.905459702198</v>
      </c>
      <c r="E87" s="18">
        <f t="shared" si="5"/>
        <v>94000</v>
      </c>
      <c r="F87" s="18">
        <f t="shared" si="6"/>
        <v>7.16283650367716</v>
      </c>
      <c r="G87" s="27">
        <f t="shared" si="7"/>
        <v>2221.6969983455447</v>
      </c>
      <c r="H87" s="18">
        <f t="shared" si="9"/>
        <v>399.905459702198</v>
      </c>
    </row>
    <row r="88" spans="1:8" ht="20.25">
      <c r="A88" s="5" t="str">
        <f>'[1]Паї разом'!A55</f>
        <v>ФГ Капустянське</v>
      </c>
      <c r="B88" s="20">
        <v>17</v>
      </c>
      <c r="C88" s="5">
        <v>11591</v>
      </c>
      <c r="D88" s="29">
        <f t="shared" si="8"/>
        <v>681.8235294117648</v>
      </c>
      <c r="E88" s="18">
        <f t="shared" si="5"/>
        <v>64394.444444444445</v>
      </c>
      <c r="F88" s="18">
        <f t="shared" si="6"/>
        <v>12.212362564825826</v>
      </c>
      <c r="G88" s="27">
        <f t="shared" si="7"/>
        <v>3787.9084967320264</v>
      </c>
      <c r="H88" s="18">
        <f t="shared" si="9"/>
        <v>681.8235294117648</v>
      </c>
    </row>
    <row r="89" spans="1:8" ht="20.25">
      <c r="A89" s="5" t="s">
        <v>29</v>
      </c>
      <c r="B89" s="20">
        <v>52.05</v>
      </c>
      <c r="C89" s="5"/>
      <c r="D89" s="29">
        <f t="shared" si="8"/>
        <v>0</v>
      </c>
      <c r="E89" s="18"/>
      <c r="F89" s="18">
        <f t="shared" si="6"/>
        <v>0</v>
      </c>
      <c r="G89" s="27">
        <f t="shared" si="7"/>
        <v>0</v>
      </c>
      <c r="H89" s="18">
        <f t="shared" si="9"/>
        <v>0</v>
      </c>
    </row>
    <row r="90" spans="1:8" ht="20.25">
      <c r="A90" s="5" t="str">
        <f>'[1]Паї разом'!A70</f>
        <v>ФГ Мариморич</v>
      </c>
      <c r="B90" s="20">
        <v>4.2</v>
      </c>
      <c r="C90" s="5"/>
      <c r="D90" s="29">
        <f t="shared" si="8"/>
        <v>0</v>
      </c>
      <c r="E90" s="18">
        <f t="shared" si="5"/>
        <v>0</v>
      </c>
      <c r="F90" s="18">
        <f t="shared" si="6"/>
        <v>0</v>
      </c>
      <c r="G90" s="27">
        <f t="shared" si="7"/>
        <v>0</v>
      </c>
      <c r="H90" s="18">
        <f t="shared" si="9"/>
        <v>0</v>
      </c>
    </row>
    <row r="91" spans="1:8" ht="20.25">
      <c r="A91" s="5" t="str">
        <f>'[1]Паї разом'!A57</f>
        <v>ФГ Норд</v>
      </c>
      <c r="B91" s="20">
        <v>7.57</v>
      </c>
      <c r="C91" s="5"/>
      <c r="D91" s="29">
        <f t="shared" si="8"/>
        <v>0</v>
      </c>
      <c r="E91" s="18">
        <f t="shared" si="5"/>
        <v>0</v>
      </c>
      <c r="F91" s="18">
        <f t="shared" si="6"/>
        <v>0</v>
      </c>
      <c r="G91" s="27">
        <f t="shared" si="7"/>
        <v>0</v>
      </c>
      <c r="H91" s="18">
        <f t="shared" si="9"/>
        <v>0</v>
      </c>
    </row>
    <row r="92" spans="1:8" ht="20.25">
      <c r="A92" s="8" t="s">
        <v>13</v>
      </c>
      <c r="B92" s="19">
        <f>B93+B94</f>
        <v>556.63</v>
      </c>
      <c r="C92" s="15">
        <v>126173</v>
      </c>
      <c r="D92" s="29">
        <f t="shared" si="8"/>
        <v>226.6730143901694</v>
      </c>
      <c r="E92" s="22">
        <f t="shared" si="5"/>
        <v>700961.1111111111</v>
      </c>
      <c r="F92" s="22">
        <f t="shared" si="6"/>
        <v>4.060013941999001</v>
      </c>
      <c r="G92" s="28">
        <f t="shared" si="7"/>
        <v>1259.29452438983</v>
      </c>
      <c r="H92" s="22">
        <f t="shared" si="9"/>
        <v>226.67301439016939</v>
      </c>
    </row>
    <row r="93" spans="1:8" ht="20.25">
      <c r="A93" s="5"/>
      <c r="B93" s="20">
        <v>478.7</v>
      </c>
      <c r="C93" s="5"/>
      <c r="D93" s="29">
        <f t="shared" si="8"/>
        <v>0</v>
      </c>
      <c r="E93" s="18">
        <f t="shared" si="5"/>
        <v>0</v>
      </c>
      <c r="F93" s="18">
        <f t="shared" si="6"/>
        <v>0</v>
      </c>
      <c r="G93" s="27">
        <f t="shared" si="7"/>
        <v>0</v>
      </c>
      <c r="H93" s="18">
        <f t="shared" si="9"/>
        <v>0</v>
      </c>
    </row>
    <row r="94" spans="1:8" ht="20.25">
      <c r="A94" s="5"/>
      <c r="B94" s="20">
        <v>77.93</v>
      </c>
      <c r="C94" s="5"/>
      <c r="D94" s="29">
        <f t="shared" si="8"/>
        <v>0</v>
      </c>
      <c r="E94" s="18">
        <f t="shared" si="5"/>
        <v>0</v>
      </c>
      <c r="F94" s="18">
        <f t="shared" si="6"/>
        <v>0</v>
      </c>
      <c r="G94" s="27">
        <f t="shared" si="7"/>
        <v>0</v>
      </c>
      <c r="H94" s="18">
        <f t="shared" si="9"/>
        <v>0</v>
      </c>
    </row>
    <row r="95" spans="1:8" ht="20.25">
      <c r="A95" s="8" t="s">
        <v>12</v>
      </c>
      <c r="B95" s="19">
        <f>B96+B97+B98</f>
        <v>388.2359</v>
      </c>
      <c r="C95" s="15">
        <v>157304</v>
      </c>
      <c r="D95" s="29">
        <f t="shared" si="8"/>
        <v>405.17633737632195</v>
      </c>
      <c r="E95" s="22">
        <f t="shared" si="5"/>
        <v>873911.1111111111</v>
      </c>
      <c r="F95" s="22">
        <f t="shared" si="6"/>
        <v>7.2572449046996095</v>
      </c>
      <c r="G95" s="28">
        <f t="shared" si="7"/>
        <v>2250.9796520906775</v>
      </c>
      <c r="H95" s="22">
        <f t="shared" si="9"/>
        <v>405.17633737632195</v>
      </c>
    </row>
    <row r="96" spans="1:8" ht="20.25">
      <c r="A96" s="5"/>
      <c r="B96" s="20">
        <v>140.5359</v>
      </c>
      <c r="C96" s="5"/>
      <c r="D96" s="29">
        <f t="shared" si="8"/>
        <v>0</v>
      </c>
      <c r="E96" s="18">
        <f t="shared" si="5"/>
        <v>0</v>
      </c>
      <c r="F96" s="18">
        <f t="shared" si="6"/>
        <v>0</v>
      </c>
      <c r="G96" s="27">
        <f t="shared" si="7"/>
        <v>0</v>
      </c>
      <c r="H96" s="18">
        <f t="shared" si="9"/>
        <v>0</v>
      </c>
    </row>
    <row r="97" spans="1:8" ht="20.25">
      <c r="A97" s="5"/>
      <c r="B97" s="20">
        <v>241.96</v>
      </c>
      <c r="C97" s="5"/>
      <c r="D97" s="29">
        <f t="shared" si="8"/>
        <v>0</v>
      </c>
      <c r="E97" s="18">
        <f t="shared" si="5"/>
        <v>0</v>
      </c>
      <c r="F97" s="18">
        <f t="shared" si="6"/>
        <v>0</v>
      </c>
      <c r="G97" s="27">
        <f t="shared" si="7"/>
        <v>0</v>
      </c>
      <c r="H97" s="18">
        <f t="shared" si="9"/>
        <v>0</v>
      </c>
    </row>
    <row r="98" spans="1:8" ht="20.25">
      <c r="A98" s="5"/>
      <c r="B98" s="20">
        <v>5.74</v>
      </c>
      <c r="C98" s="5"/>
      <c r="D98" s="29">
        <f t="shared" si="8"/>
        <v>0</v>
      </c>
      <c r="E98" s="18">
        <f t="shared" si="5"/>
        <v>0</v>
      </c>
      <c r="F98" s="18">
        <f t="shared" si="6"/>
        <v>0</v>
      </c>
      <c r="G98" s="27">
        <f t="shared" si="7"/>
        <v>0</v>
      </c>
      <c r="H98" s="18">
        <f t="shared" si="9"/>
        <v>0</v>
      </c>
    </row>
    <row r="99" spans="1:8" ht="20.25">
      <c r="A99" s="5" t="str">
        <f>'[1]Паї разом'!A43</f>
        <v>ФГ" Райдуга"</v>
      </c>
      <c r="B99" s="20">
        <v>103.8359</v>
      </c>
      <c r="C99" s="5">
        <v>47780</v>
      </c>
      <c r="D99" s="29">
        <f t="shared" si="8"/>
        <v>460.1491391705566</v>
      </c>
      <c r="E99" s="18">
        <f t="shared" si="5"/>
        <v>265444.44444444444</v>
      </c>
      <c r="F99" s="18">
        <f t="shared" si="6"/>
        <v>8.241880602582754</v>
      </c>
      <c r="G99" s="27">
        <f t="shared" si="7"/>
        <v>2556.3841065030924</v>
      </c>
      <c r="H99" s="18">
        <f t="shared" si="9"/>
        <v>460.1491391705566</v>
      </c>
    </row>
    <row r="100" spans="1:8" ht="20.25">
      <c r="A100" s="8" t="s">
        <v>9</v>
      </c>
      <c r="B100" s="19">
        <f>B101+B102</f>
        <v>24.1</v>
      </c>
      <c r="C100" s="15">
        <f>C101+C102</f>
        <v>0</v>
      </c>
      <c r="D100" s="29">
        <f t="shared" si="8"/>
        <v>0</v>
      </c>
      <c r="E100" s="15">
        <f>E101+E102</f>
        <v>0</v>
      </c>
      <c r="F100" s="15">
        <f>F101+F102</f>
        <v>0</v>
      </c>
      <c r="G100" s="28">
        <f t="shared" si="7"/>
        <v>0</v>
      </c>
      <c r="H100" s="22">
        <f t="shared" si="9"/>
        <v>0</v>
      </c>
    </row>
    <row r="101" spans="1:8" ht="20.25">
      <c r="A101" s="5"/>
      <c r="B101" s="20">
        <v>22.3</v>
      </c>
      <c r="C101" s="5"/>
      <c r="D101" s="29">
        <f t="shared" si="8"/>
        <v>0</v>
      </c>
      <c r="E101" s="18">
        <f t="shared" si="5"/>
        <v>0</v>
      </c>
      <c r="F101" s="18">
        <f t="shared" si="6"/>
        <v>0</v>
      </c>
      <c r="G101" s="27">
        <f t="shared" si="7"/>
        <v>0</v>
      </c>
      <c r="H101" s="18">
        <f t="shared" si="9"/>
        <v>0</v>
      </c>
    </row>
    <row r="102" spans="1:8" ht="20.25">
      <c r="A102" s="5"/>
      <c r="B102" s="20">
        <v>1.8</v>
      </c>
      <c r="C102" s="5"/>
      <c r="D102" s="29">
        <f t="shared" si="8"/>
        <v>0</v>
      </c>
      <c r="E102" s="18">
        <f t="shared" si="5"/>
        <v>0</v>
      </c>
      <c r="F102" s="18">
        <f t="shared" si="6"/>
        <v>0</v>
      </c>
      <c r="G102" s="27">
        <f t="shared" si="7"/>
        <v>0</v>
      </c>
      <c r="H102" s="18">
        <f t="shared" si="9"/>
        <v>0</v>
      </c>
    </row>
    <row r="103" spans="1:8" ht="20.25">
      <c r="A103" s="5" t="s">
        <v>26</v>
      </c>
      <c r="B103" s="20">
        <v>32.32</v>
      </c>
      <c r="C103" s="5"/>
      <c r="D103" s="29">
        <f t="shared" si="8"/>
        <v>0</v>
      </c>
      <c r="E103" s="18"/>
      <c r="F103" s="18">
        <f t="shared" si="6"/>
        <v>0</v>
      </c>
      <c r="G103" s="27">
        <f t="shared" si="7"/>
        <v>0</v>
      </c>
      <c r="H103" s="18">
        <f t="shared" si="9"/>
        <v>0</v>
      </c>
    </row>
    <row r="104" spans="1:8" ht="20.25">
      <c r="A104" s="5" t="str">
        <f>'[1]Паї разом'!A30</f>
        <v>ФО Янковський М.О.</v>
      </c>
      <c r="B104" s="20">
        <v>101.1</v>
      </c>
      <c r="C104" s="5">
        <v>60226</v>
      </c>
      <c r="D104" s="29">
        <f t="shared" si="8"/>
        <v>595.7072205736895</v>
      </c>
      <c r="E104" s="18">
        <f t="shared" si="5"/>
        <v>334588.8888888889</v>
      </c>
      <c r="F104" s="18">
        <f t="shared" si="6"/>
        <v>10.669905402658927</v>
      </c>
      <c r="G104" s="27">
        <f t="shared" si="7"/>
        <v>3309.484558742719</v>
      </c>
      <c r="H104" s="18">
        <f t="shared" si="9"/>
        <v>595.7072205736894</v>
      </c>
    </row>
    <row r="105" spans="1:8" ht="20.25">
      <c r="A105" s="5" t="str">
        <f>'[1]Паї разом'!A73</f>
        <v>ФОП Будик О.М.</v>
      </c>
      <c r="B105" s="20">
        <v>44.4268</v>
      </c>
      <c r="C105" s="5">
        <v>10000</v>
      </c>
      <c r="D105" s="29">
        <f t="shared" si="8"/>
        <v>225.08936047610902</v>
      </c>
      <c r="E105" s="18">
        <f t="shared" si="5"/>
        <v>55555.555555555555</v>
      </c>
      <c r="F105" s="18">
        <f t="shared" si="6"/>
        <v>4.0316486026678735</v>
      </c>
      <c r="G105" s="27">
        <f t="shared" si="7"/>
        <v>1250.4964470894945</v>
      </c>
      <c r="H105" s="18">
        <f t="shared" si="9"/>
        <v>225.089360476109</v>
      </c>
    </row>
    <row r="106" spans="1:8" ht="20.25">
      <c r="A106" s="5" t="str">
        <f>'[1]Паї разом'!A72</f>
        <v>ФОП Волошин О.А.</v>
      </c>
      <c r="B106" s="20">
        <v>12.221</v>
      </c>
      <c r="C106" s="5">
        <v>5494</v>
      </c>
      <c r="D106" s="29">
        <f t="shared" si="8"/>
        <v>449.55404631372227</v>
      </c>
      <c r="E106" s="18">
        <f t="shared" si="5"/>
        <v>30522.222222222223</v>
      </c>
      <c r="F106" s="18">
        <f t="shared" si="6"/>
        <v>8.052108455107456</v>
      </c>
      <c r="G106" s="27">
        <f t="shared" si="7"/>
        <v>2497.5224795206796</v>
      </c>
      <c r="H106" s="18">
        <f t="shared" si="9"/>
        <v>449.5540463137223</v>
      </c>
    </row>
    <row r="107" spans="1:8" ht="20.25">
      <c r="A107" s="5" t="s">
        <v>6</v>
      </c>
      <c r="B107" s="20">
        <v>20</v>
      </c>
      <c r="C107" s="5">
        <v>1786</v>
      </c>
      <c r="D107" s="29">
        <f t="shared" si="8"/>
        <v>89.3</v>
      </c>
      <c r="E107" s="18">
        <f t="shared" si="5"/>
        <v>9922.222222222223</v>
      </c>
      <c r="F107" s="18">
        <f t="shared" si="6"/>
        <v>1.5994812880391758</v>
      </c>
      <c r="G107" s="27">
        <f t="shared" si="7"/>
        <v>496.11111111111114</v>
      </c>
      <c r="H107" s="18">
        <f t="shared" si="9"/>
        <v>89.3</v>
      </c>
    </row>
    <row r="108" spans="1:8" ht="20.25">
      <c r="A108" s="5" t="str">
        <f>'[1]Паї разом'!A71</f>
        <v>ФОП Сивак Л.В.</v>
      </c>
      <c r="B108" s="20">
        <v>15.11</v>
      </c>
      <c r="C108" s="5"/>
      <c r="D108" s="29">
        <f t="shared" si="8"/>
        <v>0</v>
      </c>
      <c r="E108" s="18">
        <f t="shared" si="5"/>
        <v>0</v>
      </c>
      <c r="F108" s="18">
        <f t="shared" si="6"/>
        <v>0</v>
      </c>
      <c r="G108" s="27">
        <f t="shared" si="7"/>
        <v>0</v>
      </c>
      <c r="H108" s="3"/>
    </row>
    <row r="109" spans="1:8" ht="20.25">
      <c r="A109" s="5"/>
      <c r="B109" s="20"/>
      <c r="C109" s="5"/>
      <c r="D109" s="5"/>
      <c r="E109" s="18"/>
      <c r="F109" s="18"/>
      <c r="G109" s="27"/>
      <c r="H109" s="3"/>
    </row>
    <row r="110" spans="1:8" ht="20.25" customHeight="1">
      <c r="A110" s="5"/>
      <c r="B110" s="24"/>
      <c r="C110" s="5"/>
      <c r="D110" s="5"/>
      <c r="E110" s="18"/>
      <c r="F110" s="18"/>
      <c r="G110" s="27"/>
      <c r="H110" s="3"/>
    </row>
    <row r="113" spans="1:7" ht="18.75">
      <c r="A113" s="34" t="s">
        <v>33</v>
      </c>
      <c r="B113" s="34"/>
      <c r="C113" s="34"/>
      <c r="D113" s="34"/>
      <c r="E113" s="34"/>
      <c r="F113" s="34"/>
      <c r="G113" s="34"/>
    </row>
    <row r="114" spans="1:7" ht="18.75">
      <c r="A114" s="34" t="s">
        <v>34</v>
      </c>
      <c r="B114" s="34"/>
      <c r="C114" s="34"/>
      <c r="D114" s="34"/>
      <c r="E114" s="34"/>
      <c r="F114" s="34"/>
      <c r="G114" s="34"/>
    </row>
    <row r="115" spans="1:7" ht="15">
      <c r="A115" s="2"/>
      <c r="B115" s="2"/>
      <c r="C115" s="2"/>
      <c r="D115" s="2"/>
      <c r="E115" s="2"/>
      <c r="F115" s="2"/>
      <c r="G115" s="2"/>
    </row>
  </sheetData>
  <sheetProtection formatColumns="0" formatRows="0"/>
  <mergeCells count="3">
    <mergeCell ref="A1:F1"/>
    <mergeCell ref="A113:G113"/>
    <mergeCell ref="A114:G114"/>
  </mergeCells>
  <printOptions/>
  <pageMargins left="0" right="0" top="0.31496062992125984" bottom="0.1968503937007874" header="0" footer="0.11811023622047245"/>
  <pageSetup horizontalDpi="600" verticalDpi="600" orientation="portrait" paperSize="9" scale="55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dzihovskaya_a</dc:creator>
  <cp:keywords/>
  <dc:description/>
  <cp:lastModifiedBy>Пользователь</cp:lastModifiedBy>
  <cp:lastPrinted>2022-07-19T10:33:02Z</cp:lastPrinted>
  <dcterms:created xsi:type="dcterms:W3CDTF">2018-04-13T08:33:01Z</dcterms:created>
  <dcterms:modified xsi:type="dcterms:W3CDTF">2022-07-19T11:51:23Z</dcterms:modified>
  <cp:category/>
  <cp:version/>
  <cp:contentType/>
  <cp:contentStatus/>
</cp:coreProperties>
</file>